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1190"/>
  </bookViews>
  <sheets>
    <sheet name="КОРРЕКТИР. ИП на 2018" sheetId="6" r:id="rId1"/>
  </sheets>
  <externalReferences>
    <externalReference r:id="rId2"/>
    <externalReference r:id="rId3"/>
  </externalReferences>
  <definedNames>
    <definedName name="А00060" localSheetId="0">'[1]Март2006.23-1'!#REF!</definedName>
    <definedName name="А00060">'[1]Март2006.23-1'!#REF!</definedName>
    <definedName name="А60" localSheetId="0">'[1]Март2006.23-1'!#REF!</definedName>
    <definedName name="А60">'[1]Март2006.23-1'!#REF!</definedName>
    <definedName name="БазовыйПериод" localSheetId="0">#REF!</definedName>
    <definedName name="БазовыйПериод">#REF!</definedName>
    <definedName name="_xlnm.Print_Titles" localSheetId="0">'КОРРЕКТИР. ИП на 2018'!$4:$7</definedName>
    <definedName name="_xlnm.Print_Area" localSheetId="0">'КОРРЕКТИР. ИП на 2018'!$A$1:$O$101</definedName>
    <definedName name="ПериодРегулирования">[2]Заголовок!$B$14</definedName>
    <definedName name="ПоследнийГод">[2]Заголовок!$B$16</definedName>
  </definedNames>
  <calcPr calcId="124519"/>
</workbook>
</file>

<file path=xl/calcChain.xml><?xml version="1.0" encoding="utf-8"?>
<calcChain xmlns="http://schemas.openxmlformats.org/spreadsheetml/2006/main">
  <c r="K76" i="6"/>
  <c r="K90"/>
  <c r="K50"/>
  <c r="K11"/>
  <c r="J11" s="1"/>
  <c r="I11" s="1"/>
  <c r="L90"/>
  <c r="Q97"/>
  <c r="K9" l="1"/>
  <c r="L29"/>
  <c r="J97"/>
  <c r="I97" s="1"/>
  <c r="J98"/>
  <c r="I98" s="1"/>
  <c r="J96"/>
  <c r="I96" s="1"/>
  <c r="K12" l="1"/>
  <c r="L12"/>
  <c r="N12"/>
  <c r="L9"/>
  <c r="M9"/>
  <c r="N9"/>
  <c r="J28" l="1"/>
  <c r="I28" s="1"/>
  <c r="J27"/>
  <c r="I27" s="1"/>
  <c r="J26"/>
  <c r="I26" s="1"/>
  <c r="J13" l="1"/>
  <c r="J10"/>
  <c r="J9" s="1"/>
  <c r="M29"/>
  <c r="N29"/>
  <c r="K29"/>
  <c r="I10" l="1"/>
  <c r="I9" s="1"/>
  <c r="I13"/>
  <c r="J95"/>
  <c r="I95" s="1"/>
  <c r="J94"/>
  <c r="I94" s="1"/>
  <c r="J93"/>
  <c r="I93" s="1"/>
  <c r="J92"/>
  <c r="I92" s="1"/>
  <c r="J91"/>
  <c r="I91" s="1"/>
  <c r="J90"/>
  <c r="I90" s="1"/>
  <c r="J89"/>
  <c r="I89" s="1"/>
  <c r="J88"/>
  <c r="I88" s="1"/>
  <c r="J87"/>
  <c r="I87" s="1"/>
  <c r="J86"/>
  <c r="I86" s="1"/>
  <c r="J85"/>
  <c r="I85" s="1"/>
  <c r="J84"/>
  <c r="I84" s="1"/>
  <c r="J83"/>
  <c r="I83" s="1"/>
  <c r="J82"/>
  <c r="I82" s="1"/>
  <c r="J81"/>
  <c r="I81" s="1"/>
  <c r="J80"/>
  <c r="I80" s="1"/>
  <c r="J79"/>
  <c r="I79" s="1"/>
  <c r="J78"/>
  <c r="I78" s="1"/>
  <c r="J77"/>
  <c r="I77" s="1"/>
  <c r="J76"/>
  <c r="I76" s="1"/>
  <c r="J75"/>
  <c r="I75" s="1"/>
  <c r="J74"/>
  <c r="I74" s="1"/>
  <c r="J73"/>
  <c r="I73" s="1"/>
  <c r="J72"/>
  <c r="I72" s="1"/>
  <c r="J71"/>
  <c r="I71" s="1"/>
  <c r="J70"/>
  <c r="I70" s="1"/>
  <c r="J69"/>
  <c r="I69" s="1"/>
  <c r="J68"/>
  <c r="I68" s="1"/>
  <c r="J67"/>
  <c r="I67" s="1"/>
  <c r="J66"/>
  <c r="I66" s="1"/>
  <c r="J65"/>
  <c r="I65" s="1"/>
  <c r="J64"/>
  <c r="I64" s="1"/>
  <c r="J63"/>
  <c r="I63" s="1"/>
  <c r="J62"/>
  <c r="I62" s="1"/>
  <c r="J61"/>
  <c r="I61" s="1"/>
  <c r="J60"/>
  <c r="I60" s="1"/>
  <c r="J59"/>
  <c r="I59" s="1"/>
  <c r="J58"/>
  <c r="I58" s="1"/>
  <c r="J57"/>
  <c r="I57" s="1"/>
  <c r="J56"/>
  <c r="I56" s="1"/>
  <c r="J55"/>
  <c r="I55" s="1"/>
  <c r="J54"/>
  <c r="I54" s="1"/>
  <c r="J53"/>
  <c r="I53" s="1"/>
  <c r="J52"/>
  <c r="I52" s="1"/>
  <c r="J51"/>
  <c r="I51" s="1"/>
  <c r="J50"/>
  <c r="I50" s="1"/>
  <c r="J49"/>
  <c r="I49" s="1"/>
  <c r="J48"/>
  <c r="I48" s="1"/>
  <c r="J47"/>
  <c r="I47" s="1"/>
  <c r="J46"/>
  <c r="I46" s="1"/>
  <c r="J45"/>
  <c r="I45" s="1"/>
  <c r="J44"/>
  <c r="I44" s="1"/>
  <c r="J43"/>
  <c r="I43" s="1"/>
  <c r="J42"/>
  <c r="I42" s="1"/>
  <c r="J41"/>
  <c r="I41" s="1"/>
  <c r="J40"/>
  <c r="I40" s="1"/>
  <c r="J39"/>
  <c r="I39" s="1"/>
  <c r="J38"/>
  <c r="I38" s="1"/>
  <c r="J37"/>
  <c r="I37" s="1"/>
  <c r="J36"/>
  <c r="I36" s="1"/>
  <c r="J35"/>
  <c r="I35" s="1"/>
  <c r="J34"/>
  <c r="I34" s="1"/>
  <c r="J33"/>
  <c r="I33" s="1"/>
  <c r="J32"/>
  <c r="I32" s="1"/>
  <c r="J31"/>
  <c r="I31" s="1"/>
  <c r="J30"/>
  <c r="J25"/>
  <c r="I25" s="1"/>
  <c r="J24"/>
  <c r="I24" s="1"/>
  <c r="J23"/>
  <c r="I23" s="1"/>
  <c r="J22"/>
  <c r="I22" s="1"/>
  <c r="J21"/>
  <c r="I21" s="1"/>
  <c r="J20"/>
  <c r="I20" s="1"/>
  <c r="J19"/>
  <c r="I19" s="1"/>
  <c r="J18"/>
  <c r="I18" s="1"/>
  <c r="J17"/>
  <c r="I17" s="1"/>
  <c r="J16"/>
  <c r="I16" s="1"/>
  <c r="J15"/>
  <c r="I15" s="1"/>
  <c r="N8"/>
  <c r="I30" l="1"/>
  <c r="I29" s="1"/>
  <c r="J29"/>
  <c r="K8"/>
  <c r="L8"/>
  <c r="R6" s="1"/>
  <c r="Q7" l="1"/>
  <c r="R5"/>
  <c r="M12"/>
  <c r="M8" s="1"/>
  <c r="J12"/>
  <c r="J8" s="1"/>
  <c r="R7" s="1"/>
  <c r="J14"/>
  <c r="I14"/>
  <c r="I12" s="1"/>
  <c r="I8" s="1"/>
</calcChain>
</file>

<file path=xl/sharedStrings.xml><?xml version="1.0" encoding="utf-8"?>
<sst xmlns="http://schemas.openxmlformats.org/spreadsheetml/2006/main" count="382" uniqueCount="297">
  <si>
    <t>№ п/п</t>
  </si>
  <si>
    <t>Наименование компании, инвестиционного проекта, объекта и работ</t>
  </si>
  <si>
    <t>Вид деятельности (сбытовая, энергоснабжающая, сетевая организация)</t>
  </si>
  <si>
    <t>Сроки выполнения работ (проектов):</t>
  </si>
  <si>
    <t>Физические параметры объекта *</t>
  </si>
  <si>
    <t>Сметная стоимость в тек. ценах, тыс.руб.</t>
  </si>
  <si>
    <t>Итого за счет регулируемых тарифов, тыс.руб.</t>
  </si>
  <si>
    <t>Источники финансирования, без НДС</t>
  </si>
  <si>
    <t>Примечание</t>
  </si>
  <si>
    <t>Вводимая мощность, протяжен-ность сетей</t>
  </si>
  <si>
    <t>План по вводу на период регулирования</t>
  </si>
  <si>
    <t>Ед.изм. (км., МВА)</t>
  </si>
  <si>
    <t>За счет регулируемых тарифов, тыс.руб. **</t>
  </si>
  <si>
    <t>За счет регулируемых тарифов по присоединению, тыс.руб.</t>
  </si>
  <si>
    <t>За счет иных источников (расшифровать), тыс.руб.</t>
  </si>
  <si>
    <t>амортиз.</t>
  </si>
  <si>
    <t>Начало</t>
  </si>
  <si>
    <t>Окончание</t>
  </si>
  <si>
    <t>Амортизация отчетного года</t>
  </si>
  <si>
    <t>Прибыль отчетного года</t>
  </si>
  <si>
    <t>прибыль</t>
  </si>
  <si>
    <t>1.</t>
  </si>
  <si>
    <t xml:space="preserve">сетевая </t>
  </si>
  <si>
    <t>1.1.</t>
  </si>
  <si>
    <t>Реконструкция:</t>
  </si>
  <si>
    <t>1.1.1.</t>
  </si>
  <si>
    <t>км</t>
  </si>
  <si>
    <t>1.2.</t>
  </si>
  <si>
    <t>1.2.1.</t>
  </si>
  <si>
    <t>шт</t>
  </si>
  <si>
    <t>1.3.</t>
  </si>
  <si>
    <t>Новое строительство:</t>
  </si>
  <si>
    <t>1.3.1.</t>
  </si>
  <si>
    <t>Технический директор                                                    Д.А. Кузнецов</t>
  </si>
  <si>
    <t>1.3.2.</t>
  </si>
  <si>
    <t>1.3.3.</t>
  </si>
  <si>
    <t>1.2.2.</t>
  </si>
  <si>
    <t>1.2.3.</t>
  </si>
  <si>
    <t>Достройка, дооборудование, модернизация</t>
  </si>
  <si>
    <t>Монтаж АСТУЭ в ТП 96 (улица Азербайджанская)</t>
  </si>
  <si>
    <t>Монтаж АСТУЭ в ТП 97 (улица Ермолова)</t>
  </si>
  <si>
    <t>Монтаж АСТУЭ в ТП 228 (улица Кутузова)</t>
  </si>
  <si>
    <t>Монтаж АСТУЭ в ТП 251 (котельная в пойме р. Березовки)</t>
  </si>
  <si>
    <t>Монтаж АСТУЭ в ТП 265 (улица Губина/Г. Медиков)</t>
  </si>
  <si>
    <t>Монтаж АСТУЭ в ТП 271 (улица Марцинкевича/У. Алиева)</t>
  </si>
  <si>
    <t>Монтаж АСТУЭ в  ТП 295 (улица Набережная)</t>
  </si>
  <si>
    <t>Монтаж АСТУЭ в РП 3  (улица Островского)</t>
  </si>
  <si>
    <t>Монтаж АСТУЭ в  ТП 8 (улица Замковая/У.Алиева )</t>
  </si>
  <si>
    <t>Монтаж АСТУЭ в КТП 80 (Курзеленстрой)</t>
  </si>
  <si>
    <t>Монтаж АСТУЭ в ТП 81 (улица Гагарина)</t>
  </si>
  <si>
    <t>Монтаж АСТУЭ в КТП 110  (Нарзанокачка на реке Березовка)</t>
  </si>
  <si>
    <t>Монтаж АСТУЭ в КТП 290 (улица Седлогорская)</t>
  </si>
  <si>
    <t>Монтаж АСТУЭ в КТП 305 (ООС "Фазенда" ул. Фоменко)</t>
  </si>
  <si>
    <t>Монтаж АСТУЭ в КТП 306 (улица Декабристов/Шевченко)</t>
  </si>
  <si>
    <t>Монтаж АСТУЭ в КТП 433 (Стройцех, пос. Аликоновка)</t>
  </si>
  <si>
    <t>Монтаж АСТУЭ в  ТП 439 (пос. Зеленогорский)</t>
  </si>
  <si>
    <t>Монтаж АСТУЭ в МТП 321 (пос. Белореченский, ул. Майская)</t>
  </si>
  <si>
    <t xml:space="preserve">Монтаж АСТУЭ в МТП 668 (пос. Нарзанный) </t>
  </si>
  <si>
    <t xml:space="preserve">Монтаж АСТУЭ в СТП 669 (Лермонтовская скала) </t>
  </si>
  <si>
    <t xml:space="preserve">Монтаж АСТУЭ в МТП 670 (пос. Индустрия) </t>
  </si>
  <si>
    <t xml:space="preserve">Монтаж АСТУЭ в МТП 671 (пос. Правоберёзовский) </t>
  </si>
  <si>
    <t>Монтаж АСТУЭ в КТП 143  ( ООО "Старт",ул. Фоменко)</t>
  </si>
  <si>
    <t>Монтаж АСТУЭ в КТП 157  (ОАО "Нарзан")</t>
  </si>
  <si>
    <t>Монтаж АСТУЭ в КТП 187 (ООО "Лиана", ул. Промышленная)</t>
  </si>
  <si>
    <t>Монтаж АСТУЭ в КТП 194  (ул. Седлогорская)</t>
  </si>
  <si>
    <t>Монтаж АСТУЭ в КТП 204  (ООО "Здоровье-Б")</t>
  </si>
  <si>
    <t>Монтаж АСТУЭ в КТП 236 ("Кисловодскстройремонт",ул. Фоменко)</t>
  </si>
  <si>
    <t xml:space="preserve">Монтаж АСТУЭ в КТП 240 (ЗАО "Фарфор-Феникс",ул. Белорусская) </t>
  </si>
  <si>
    <t xml:space="preserve">Монтаж АСТУЭ в КТП 262 (ООО "ОНиК") </t>
  </si>
  <si>
    <t xml:space="preserve">Монтаж АСТУЭ в КТП 282 (ООО "Нарзан") </t>
  </si>
  <si>
    <t xml:space="preserve">Монтаж АСТУЭ в КТП 287 (ООО "Новый дом") </t>
  </si>
  <si>
    <t xml:space="preserve">Монтаж АСТУЭ в КТП 289 (НСДТ "Заря "Вишенка" "Калинка") </t>
  </si>
  <si>
    <t xml:space="preserve">Монтаж АСТУЭ в КТП 292 (НСДТ "Юбилейное") </t>
  </si>
  <si>
    <t xml:space="preserve">Монтаж АСТУЭ в КТП 299 (ООО "Пластик" Манукян, ул. Промышленная) </t>
  </si>
  <si>
    <t xml:space="preserve">Монтаж АСТУЭ в МТП 302 ("Кавказтрансгаз", Боргустанские горы) </t>
  </si>
  <si>
    <t xml:space="preserve">Монтаж АСТУЭ в МТП 309 (НК "Роснефть" Ставрополье, ул. Профинтерна) </t>
  </si>
  <si>
    <t>Монтаж АСТУЭ в  КТП 317 (НСДТ "Восход" ул.Прохладная)</t>
  </si>
  <si>
    <t>Монтаж АСТУЭ в СТП 328 (ООО "Горизонт" ул. Катыхина)</t>
  </si>
  <si>
    <t>Монтаж АСТУЭ в МТП 434 (с/т "Дружба" "Зори Каваказа" " Сокол")</t>
  </si>
  <si>
    <t>Монтаж АСТУЭ в КТП 437 ("Замок коварства и любви")</t>
  </si>
  <si>
    <t>Монтаж АСТУЭ в КТП 444 (с/т "Весна", пос. Луначарский)</t>
  </si>
  <si>
    <t>Монтаж АСТУЭ в КТП 672 (с/т "Садовая балка")</t>
  </si>
  <si>
    <t>Монтаж АСТУЭ в  ТП 43 (сан.Красные камни)</t>
  </si>
  <si>
    <t>Монтаж АСТУЭ в КТП 178 (ЗАО "Феникс")</t>
  </si>
  <si>
    <t>Монтаж АСТУЭ в  ТП 195 (ОАО "Нарзан")</t>
  </si>
  <si>
    <t>Проверка</t>
  </si>
  <si>
    <t>1.2.4.</t>
  </si>
  <si>
    <t>1.2.5.</t>
  </si>
  <si>
    <t>1.2.6.</t>
  </si>
  <si>
    <t>Монтаж АСТУЭ в МТП 322 (р-н ретранслятора ПАО " Мегафон" гора Боргустанская)</t>
  </si>
  <si>
    <t>1.3.4.</t>
  </si>
  <si>
    <t>1.3.5.</t>
  </si>
  <si>
    <t>1.3.6.</t>
  </si>
  <si>
    <t>Наименование организации:                                       АО "Кисловодская сетевая компания"</t>
  </si>
  <si>
    <t>1.3.7.</t>
  </si>
  <si>
    <t>Монтаж АСТУЭ в ТП 205 (улица Фоменко)</t>
  </si>
  <si>
    <t>Монтаж АСТУЭ в ТП 252 (База Теплосеть)</t>
  </si>
  <si>
    <t>Монтаж АСТУЭ в ТП 268 (улица Римгорская -насосная)</t>
  </si>
  <si>
    <t>Монтаж АСТУЭ в КТП 319 (санаторий Красные камни)</t>
  </si>
  <si>
    <t>Монтаж АСТУЭ в КТП  443 (улица Плановая/Зеленогорская)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</si>
  <si>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</si>
  <si>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</si>
  <si>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</si>
  <si>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</si>
  <si>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</si>
  <si>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</si>
  <si>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</si>
  <si>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</si>
  <si>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</si>
  <si>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Монтаж АСТУЭ в  ТП 660 (пчелосовхоз)</t>
  </si>
  <si>
    <t>Монтаж АСТУЭ в КТП 219 (Форелевое хозяйство)</t>
  </si>
  <si>
    <t>Монтаж АСТУЭ в ТП 174 (Нижний парк)</t>
  </si>
  <si>
    <t>1.2.7.</t>
  </si>
  <si>
    <t>1.2.8.</t>
  </si>
  <si>
    <t>1.2.9.</t>
  </si>
  <si>
    <t>1.2.10.</t>
  </si>
  <si>
    <t>1.2.11.</t>
  </si>
  <si>
    <t>1.2.12.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</si>
  <si>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</si>
  <si>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</si>
  <si>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</si>
  <si>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</si>
  <si>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</si>
  <si>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</si>
  <si>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</si>
  <si>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</si>
  <si>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</si>
  <si>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</si>
  <si>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</si>
  <si>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</si>
  <si>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</si>
  <si>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1.3.30.</t>
  </si>
  <si>
    <t>1.3.31.</t>
  </si>
  <si>
    <t>1.3.32.</t>
  </si>
  <si>
    <t>1.3.33.</t>
  </si>
  <si>
    <t>1.3.34.</t>
  </si>
  <si>
    <t>1.3.35.</t>
  </si>
  <si>
    <t>1.3.36.</t>
  </si>
  <si>
    <t>1.3.37.</t>
  </si>
  <si>
    <t>1.3.38.</t>
  </si>
  <si>
    <t>1.3.39.</t>
  </si>
  <si>
    <t>1.3.40.</t>
  </si>
  <si>
    <t>1.3.41.</t>
  </si>
  <si>
    <t>1.3.42.</t>
  </si>
  <si>
    <t>1.3.43.</t>
  </si>
  <si>
    <t>1.3.44.</t>
  </si>
  <si>
    <t>1.3.45.</t>
  </si>
  <si>
    <t>1.3.46.</t>
  </si>
  <si>
    <t>1.3.47.</t>
  </si>
  <si>
    <t>1.3.48.</t>
  </si>
  <si>
    <t>1.3.49.</t>
  </si>
  <si>
    <t>1.3.50.</t>
  </si>
  <si>
    <t>1.3.51.</t>
  </si>
  <si>
    <t>1.3.52.</t>
  </si>
  <si>
    <t>1.3.53.</t>
  </si>
  <si>
    <t>1.3.54.</t>
  </si>
  <si>
    <t>1.3.55.</t>
  </si>
  <si>
    <t>1.3.56.</t>
  </si>
  <si>
    <t>1.3.57.</t>
  </si>
  <si>
    <t>1.3.58.</t>
  </si>
  <si>
    <t>1.3.59.</t>
  </si>
  <si>
    <t>1.3.60.</t>
  </si>
  <si>
    <t>1.3.61.</t>
  </si>
  <si>
    <t>1.3.62.</t>
  </si>
  <si>
    <t>1.3.63.</t>
  </si>
  <si>
    <t>1.3.64.</t>
  </si>
  <si>
    <t>1.3.65.</t>
  </si>
  <si>
    <t>1.3.66.</t>
  </si>
  <si>
    <t>1.3.67.</t>
  </si>
  <si>
    <t>Генеральный директор                                                   С.Ю. Мурадов</t>
  </si>
  <si>
    <t>Смета № 1</t>
  </si>
  <si>
    <t>Смета № 2</t>
  </si>
  <si>
    <t>Смета № 3</t>
  </si>
  <si>
    <t>Смета № 4</t>
  </si>
  <si>
    <t>Смета № 5</t>
  </si>
  <si>
    <t>Смета № 7</t>
  </si>
  <si>
    <t>Смета № 8</t>
  </si>
  <si>
    <t>Смета № 9</t>
  </si>
  <si>
    <t>Смета № 10</t>
  </si>
  <si>
    <t>Смета № 11</t>
  </si>
  <si>
    <t>Смета № 12</t>
  </si>
  <si>
    <t>Смета № 13</t>
  </si>
  <si>
    <t>Смета № 14</t>
  </si>
  <si>
    <t>Смета № 15</t>
  </si>
  <si>
    <t>Смета № 16</t>
  </si>
  <si>
    <t>Смета № 17</t>
  </si>
  <si>
    <t>Смета № 18</t>
  </si>
  <si>
    <t>Смета № 19</t>
  </si>
  <si>
    <t>Смета № 20</t>
  </si>
  <si>
    <t>Смета № 21</t>
  </si>
  <si>
    <t>Смета № 22</t>
  </si>
  <si>
    <t>Смета № 23</t>
  </si>
  <si>
    <t>Смета № 24</t>
  </si>
  <si>
    <t>Смета № 25</t>
  </si>
  <si>
    <t>Смета № 26</t>
  </si>
  <si>
    <t>Смета № 27</t>
  </si>
  <si>
    <t>Смета № 28</t>
  </si>
  <si>
    <t>Смета № 29</t>
  </si>
  <si>
    <t>Смета № 30</t>
  </si>
  <si>
    <t>Смета № 31</t>
  </si>
  <si>
    <t>Смета № 32</t>
  </si>
  <si>
    <t>Смета № 33</t>
  </si>
  <si>
    <t>Смета № 34</t>
  </si>
  <si>
    <t>Смета № 35</t>
  </si>
  <si>
    <t>Смета № 36</t>
  </si>
  <si>
    <t>Смета № 37</t>
  </si>
  <si>
    <t>Смета № 38</t>
  </si>
  <si>
    <t>Смета № 39</t>
  </si>
  <si>
    <t>Смета № 40</t>
  </si>
  <si>
    <t>Смета № 41</t>
  </si>
  <si>
    <t>Смета № 42</t>
  </si>
  <si>
    <t>Смета № 43</t>
  </si>
  <si>
    <t>Смета № 44</t>
  </si>
  <si>
    <t>Смета № 45</t>
  </si>
  <si>
    <t>Смета № 46</t>
  </si>
  <si>
    <t>Смета № 47</t>
  </si>
  <si>
    <t>Смета № 48</t>
  </si>
  <si>
    <t>Смета № 49</t>
  </si>
  <si>
    <t>Смета № 50</t>
  </si>
  <si>
    <t>Смета № 51</t>
  </si>
  <si>
    <t>Смета № 52</t>
  </si>
  <si>
    <t>Смета № 53</t>
  </si>
  <si>
    <t>Смета № 54</t>
  </si>
  <si>
    <t>Смета № 55</t>
  </si>
  <si>
    <t>Смета № 56</t>
  </si>
  <si>
    <t>Смета № 57</t>
  </si>
  <si>
    <t>Смета № 58</t>
  </si>
  <si>
    <t>Смета № 59</t>
  </si>
  <si>
    <t>Смета № 60</t>
  </si>
  <si>
    <t>Смета № 61</t>
  </si>
  <si>
    <t>Смета № 62</t>
  </si>
  <si>
    <t>Смета № 63</t>
  </si>
  <si>
    <t>Смета № 64</t>
  </si>
  <si>
    <t>Смета № 65</t>
  </si>
  <si>
    <t>Смета № 66</t>
  </si>
  <si>
    <t>Смета № 67</t>
  </si>
  <si>
    <t>Смета № 68</t>
  </si>
  <si>
    <t>Смета № 69</t>
  </si>
  <si>
    <t>Смета № 70</t>
  </si>
  <si>
    <t>Смета № 71</t>
  </si>
  <si>
    <t>Смета № 72</t>
  </si>
  <si>
    <t>Смета № 73</t>
  </si>
  <si>
    <t>Смета № 74</t>
  </si>
  <si>
    <t>Смета № 75</t>
  </si>
  <si>
    <t>Смета № 76</t>
  </si>
  <si>
    <t>Смета № 77</t>
  </si>
  <si>
    <t>Смета № 78</t>
  </si>
  <si>
    <t>Смета № 79</t>
  </si>
  <si>
    <t>Смета № 80</t>
  </si>
  <si>
    <t>Смета № 81</t>
  </si>
  <si>
    <t>Реконструкция РП-1</t>
  </si>
  <si>
    <t>1.2.13.</t>
  </si>
  <si>
    <t>1.2.14.</t>
  </si>
  <si>
    <t>Смета № 2.1.</t>
  </si>
  <si>
    <t>Строительство кабельной линии 10кВ,  п/ст "Зеленогорская"  - ТП-315 (л-2) -усиление существующей сети</t>
  </si>
  <si>
    <t>Строительство кабельной линии 10кВ от ТП-315 до муфты в сторону ТП-88 - усиление существующей сети</t>
  </si>
  <si>
    <t>Строительство кабельной линии 10кВ от ТП-315 до муфты в сторону ТП-66 -усиление существующей сети</t>
  </si>
  <si>
    <t>Строительство кабельной линии 0,4 кВ от ТП 22 до опоры по ул. Куйбышева/40 лет Октября - усиление  существующей сети</t>
  </si>
  <si>
    <t>Строительство кабельной линии 0,4 кВ уличного освещения от ТП 22 до опоры по ул. Куйбышева /40 лет Октября (1-линия) - усиление существующей сети</t>
  </si>
  <si>
    <t>Строительство кабельной линии уличного освещения от ТП 22 до опоры по ул. Куйбышева/40 лет Октября (2-я линия) - усиление существующей сети</t>
  </si>
  <si>
    <t>Строительство кабельной линии 0,4 кВ уличного освещения от ТП 22 до опоры по ул. 40 лет Октября - усиление существующей сети</t>
  </si>
  <si>
    <t>Строительство кабельной линии 0,4 кВ от ТП 22 до новой опоры по ул. 40 лет Октября (1-я линия)- усиление существующей сети</t>
  </si>
  <si>
    <t>Строительство кабельной линии 0,4 кВ от ТП 22 до новой опоры по ул. 40 лет Октября (2-я линия) - усиление  существующей сети</t>
  </si>
  <si>
    <t>Строительство кабельной линии 0,4 кВ от ТП 22 до муфты к жилому дому № 4 по ул. 40 лет Октября - усиление существующей сети</t>
  </si>
  <si>
    <t>Строительство кабельной линии 0,4 кВ от ТП 22 до муфты жилому дому № 8 по ул. 40 лет Октября  - усиление существующей сети</t>
  </si>
  <si>
    <t>Строительство ТП-315 (строительная часть)</t>
  </si>
  <si>
    <t>Строительство ТП-315 (монтаж оборудования)</t>
  </si>
  <si>
    <t xml:space="preserve">Скорректированная инвестиционная программа АО "Кисловодская сетевая компания"  на 2018 г.                                                                                                                                                                                        </t>
  </si>
  <si>
    <t>1.2.15.</t>
  </si>
  <si>
    <t>1.2.16.</t>
  </si>
  <si>
    <t>1.1.2.</t>
  </si>
  <si>
    <t>Строительство кабельной линии 10кВ от ТП-315 до муфты в сторону ТП-121 -усиление существующей сети</t>
  </si>
  <si>
    <t>Строительство кабельной линии 10кВ от ТП-315 до муфты в сторону ТП-113 -усиление существующей сети</t>
  </si>
  <si>
    <t>Строительство кабельно-воздушной линии ТП256-ТП248 по существующим опорам</t>
  </si>
  <si>
    <t>Смета № 82</t>
  </si>
  <si>
    <t>Смета № 83</t>
  </si>
  <si>
    <t>Смета № 84</t>
  </si>
  <si>
    <t>Смета № 85</t>
  </si>
  <si>
    <t>Смета № 86</t>
  </si>
  <si>
    <t>Смета № 87</t>
  </si>
  <si>
    <t>1.3.68.</t>
  </si>
  <si>
    <t>Монтаж АСТУЭ в  ТП 169 -н (Югспорт)</t>
  </si>
  <si>
    <t>1.3.73.</t>
  </si>
  <si>
    <t>Реконструкция РП-6</t>
  </si>
  <si>
    <t>Монтаж АСТУЭ в  МТП 261 (ООО "Агропромышленная компания")</t>
  </si>
  <si>
    <t>Монтаж АСТУЭ в КТП 438 ( ул. Озерная)</t>
  </si>
  <si>
    <t xml:space="preserve">Монтаж АСТУЭ в КТП 297 ( ул. Озёрная) </t>
  </si>
  <si>
    <t xml:space="preserve">Монтаж АСТУЭ в КТП 301 (ул. Чехова) </t>
  </si>
  <si>
    <t xml:space="preserve">Монтаж АСТУЭ в КТМ 303 (ул. Промышленныя, р-н АЗС) </t>
  </si>
  <si>
    <t xml:space="preserve">Монтаж АСТУЭ в КТП 304 (ул. Калинина) </t>
  </si>
  <si>
    <t xml:space="preserve">Монтаж АСТУЭ в МТП 312 ( с/т "Нарзан") </t>
  </si>
  <si>
    <t>Монтаж АСТУЭ в КТП 446 ( пос. Аликоновка)</t>
  </si>
  <si>
    <t>Монтаж АСТУЭ в  ТП 447 ( пос. Аликоновка)</t>
  </si>
  <si>
    <t>Монтаж АСТУЭ в КТП 675 (пос. Левоберёзовский)</t>
  </si>
  <si>
    <t>Монтаж АСТУЭ в КТП 189 (пр. Нерсесьяну)</t>
  </si>
  <si>
    <t>Монтаж АСТУЭ в КТП 676 (ул. Верхнедонская)</t>
  </si>
  <si>
    <t xml:space="preserve">Монтаж АСТУЭ в МТП 667 (сан. Семашко) 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</si>
</sst>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.0_р_._-;\-* #,##0.0_р_._-;_-* &quot;-&quot;??_р_._-;_-@_-"/>
    <numFmt numFmtId="167" formatCode="_-* #,##0.000_р_._-;\-* #,##0.000_р_._-;_-* &quot;-&quot;??_р_._-;_-@_-"/>
    <numFmt numFmtId="168" formatCode="_-* #,##0_р_._-;\-* #,##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ahoma"/>
      <family val="2"/>
      <charset val="204"/>
    </font>
    <font>
      <sz val="10"/>
      <name val="Tahoma"/>
      <family val="2"/>
      <charset val="204"/>
    </font>
    <font>
      <sz val="10"/>
      <name val="Times New Roman"/>
      <family val="1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ahoma"/>
      <family val="2"/>
      <charset val="204"/>
    </font>
    <font>
      <b/>
      <sz val="11"/>
      <name val="Tahoma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 applyBorder="0">
      <alignment horizontal="center" vertical="center" wrapText="1"/>
    </xf>
    <xf numFmtId="0" fontId="18" fillId="0" borderId="23" applyBorder="0">
      <alignment horizontal="center" vertical="center" wrapText="1"/>
    </xf>
    <xf numFmtId="4" fontId="19" fillId="2" borderId="16" applyBorder="0">
      <alignment horizontal="right"/>
    </xf>
    <xf numFmtId="0" fontId="5" fillId="0" borderId="15">
      <alignment horizontal="center" wrapText="1"/>
    </xf>
    <xf numFmtId="0" fontId="5" fillId="0" borderId="0">
      <alignment horizontal="center"/>
    </xf>
    <xf numFmtId="43" fontId="2" fillId="0" borderId="0" applyFont="0" applyFill="0" applyBorder="0" applyAlignment="0" applyProtection="0"/>
    <xf numFmtId="4" fontId="19" fillId="3" borderId="0" applyBorder="0">
      <alignment horizontal="right"/>
    </xf>
    <xf numFmtId="4" fontId="19" fillId="3" borderId="16" applyFont="0" applyBorder="0">
      <alignment horizontal="right"/>
    </xf>
    <xf numFmtId="4" fontId="20" fillId="0" borderId="0">
      <alignment horizontal="right" vertical="top"/>
    </xf>
  </cellStyleXfs>
  <cellXfs count="114">
    <xf numFmtId="0" fontId="0" fillId="0" borderId="0" xfId="0"/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wrapText="1"/>
    </xf>
    <xf numFmtId="0" fontId="4" fillId="0" borderId="0" xfId="3" applyFont="1" applyFill="1" applyAlignment="1">
      <alignment horizontal="center" wrapText="1"/>
    </xf>
    <xf numFmtId="0" fontId="5" fillId="0" borderId="0" xfId="3" applyFont="1" applyFill="1"/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left" wrapText="1"/>
    </xf>
    <xf numFmtId="43" fontId="5" fillId="0" borderId="0" xfId="3" applyNumberFormat="1" applyFont="1" applyFill="1"/>
    <xf numFmtId="9" fontId="5" fillId="0" borderId="0" xfId="2" applyFont="1" applyFill="1"/>
    <xf numFmtId="0" fontId="8" fillId="0" borderId="17" xfId="3" applyFont="1" applyFill="1" applyBorder="1" applyAlignment="1">
      <alignment horizontal="center" wrapText="1"/>
    </xf>
    <xf numFmtId="0" fontId="8" fillId="0" borderId="16" xfId="3" applyFont="1" applyFill="1" applyBorder="1" applyAlignment="1">
      <alignment horizontal="center" wrapText="1"/>
    </xf>
    <xf numFmtId="0" fontId="15" fillId="0" borderId="0" xfId="3" applyFont="1" applyFill="1"/>
    <xf numFmtId="43" fontId="15" fillId="0" borderId="0" xfId="3" applyNumberFormat="1" applyFont="1" applyFill="1"/>
    <xf numFmtId="0" fontId="13" fillId="0" borderId="11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vertical="center" wrapText="1"/>
    </xf>
    <xf numFmtId="0" fontId="13" fillId="0" borderId="16" xfId="3" applyFont="1" applyFill="1" applyBorder="1" applyAlignment="1">
      <alignment vertical="center" wrapText="1"/>
    </xf>
    <xf numFmtId="0" fontId="13" fillId="0" borderId="16" xfId="3" applyFont="1" applyFill="1" applyBorder="1" applyAlignment="1">
      <alignment horizontal="center" vertical="center" wrapText="1"/>
    </xf>
    <xf numFmtId="43" fontId="13" fillId="0" borderId="16" xfId="1" applyNumberFormat="1" applyFont="1" applyFill="1" applyBorder="1" applyAlignment="1">
      <alignment vertical="center" wrapText="1"/>
    </xf>
    <xf numFmtId="164" fontId="14" fillId="0" borderId="22" xfId="3" applyNumberFormat="1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16" fillId="0" borderId="11" xfId="4" applyFont="1" applyFill="1" applyBorder="1" applyAlignment="1">
      <alignment horizontal="center" vertical="center" wrapText="1"/>
    </xf>
    <xf numFmtId="0" fontId="16" fillId="0" borderId="16" xfId="3" applyFont="1" applyFill="1" applyBorder="1" applyAlignment="1">
      <alignment wrapText="1"/>
    </xf>
    <xf numFmtId="167" fontId="16" fillId="0" borderId="16" xfId="1" applyNumberFormat="1" applyFont="1" applyFill="1" applyBorder="1" applyAlignment="1">
      <alignment wrapText="1"/>
    </xf>
    <xf numFmtId="0" fontId="16" fillId="0" borderId="16" xfId="3" applyFont="1" applyFill="1" applyBorder="1" applyAlignment="1">
      <alignment horizontal="center" wrapText="1"/>
    </xf>
    <xf numFmtId="166" fontId="16" fillId="0" borderId="16" xfId="1" applyNumberFormat="1" applyFont="1" applyFill="1" applyBorder="1" applyAlignment="1">
      <alignment wrapText="1"/>
    </xf>
    <xf numFmtId="0" fontId="10" fillId="0" borderId="16" xfId="3" applyFont="1" applyFill="1" applyBorder="1"/>
    <xf numFmtId="0" fontId="10" fillId="0" borderId="22" xfId="3" applyFont="1" applyFill="1" applyBorder="1"/>
    <xf numFmtId="0" fontId="10" fillId="0" borderId="0" xfId="3" applyFont="1" applyFill="1"/>
    <xf numFmtId="0" fontId="14" fillId="0" borderId="22" xfId="3" applyFont="1" applyFill="1" applyBorder="1" applyAlignment="1">
      <alignment vertical="center"/>
    </xf>
    <xf numFmtId="43" fontId="16" fillId="0" borderId="16" xfId="1" applyFont="1" applyFill="1" applyBorder="1" applyAlignment="1">
      <alignment horizontal="center" wrapText="1"/>
    </xf>
    <xf numFmtId="49" fontId="16" fillId="0" borderId="16" xfId="3" applyNumberFormat="1" applyFont="1" applyFill="1" applyBorder="1" applyAlignment="1" applyProtection="1">
      <alignment vertical="center" wrapText="1"/>
      <protection locked="0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/>
    <xf numFmtId="0" fontId="4" fillId="0" borderId="0" xfId="3" applyFont="1" applyFill="1" applyAlignment="1">
      <alignment horizontal="center"/>
    </xf>
    <xf numFmtId="43" fontId="4" fillId="0" borderId="0" xfId="3" applyNumberFormat="1" applyFont="1" applyFill="1"/>
    <xf numFmtId="43" fontId="16" fillId="0" borderId="16" xfId="1" applyNumberFormat="1" applyFont="1" applyFill="1" applyBorder="1" applyAlignment="1">
      <alignment wrapText="1"/>
    </xf>
    <xf numFmtId="43" fontId="16" fillId="0" borderId="16" xfId="1" applyFont="1" applyFill="1" applyBorder="1" applyAlignment="1" applyProtection="1">
      <alignment horizontal="center" wrapText="1"/>
      <protection locked="0"/>
    </xf>
    <xf numFmtId="43" fontId="16" fillId="0" borderId="16" xfId="1" applyFont="1" applyFill="1" applyBorder="1" applyAlignment="1" applyProtection="1">
      <alignment horizontal="center" wrapText="1"/>
    </xf>
    <xf numFmtId="43" fontId="16" fillId="0" borderId="16" xfId="1" applyFont="1" applyFill="1" applyBorder="1" applyAlignment="1">
      <alignment wrapText="1"/>
    </xf>
    <xf numFmtId="168" fontId="16" fillId="0" borderId="16" xfId="1" applyNumberFormat="1" applyFont="1" applyFill="1" applyBorder="1" applyAlignment="1">
      <alignment wrapText="1"/>
    </xf>
    <xf numFmtId="0" fontId="13" fillId="0" borderId="16" xfId="3" applyFont="1" applyFill="1" applyBorder="1" applyAlignment="1">
      <alignment wrapText="1"/>
    </xf>
    <xf numFmtId="0" fontId="16" fillId="0" borderId="16" xfId="3" applyFont="1" applyFill="1" applyBorder="1" applyAlignment="1">
      <alignment vertical="center" wrapText="1"/>
    </xf>
    <xf numFmtId="43" fontId="14" fillId="0" borderId="0" xfId="1" applyNumberFormat="1" applyFont="1" applyFill="1" applyAlignment="1">
      <alignment vertical="center"/>
    </xf>
    <xf numFmtId="43" fontId="14" fillId="0" borderId="0" xfId="3" applyNumberFormat="1" applyFont="1" applyFill="1"/>
    <xf numFmtId="43" fontId="9" fillId="0" borderId="0" xfId="1" applyFont="1" applyFill="1" applyAlignment="1">
      <alignment wrapText="1"/>
    </xf>
    <xf numFmtId="43" fontId="10" fillId="0" borderId="0" xfId="3" applyNumberFormat="1" applyFont="1" applyFill="1"/>
    <xf numFmtId="43" fontId="14" fillId="0" borderId="0" xfId="1" applyFont="1" applyFill="1" applyAlignment="1">
      <alignment vertical="center"/>
    </xf>
    <xf numFmtId="43" fontId="11" fillId="0" borderId="0" xfId="3" applyNumberFormat="1" applyFont="1" applyFill="1"/>
    <xf numFmtId="43" fontId="14" fillId="0" borderId="0" xfId="3" applyNumberFormat="1" applyFont="1" applyFill="1" applyAlignment="1">
      <alignment vertical="center"/>
    </xf>
    <xf numFmtId="0" fontId="8" fillId="0" borderId="16" xfId="3" applyFont="1" applyFill="1" applyBorder="1" applyAlignment="1">
      <alignment horizontal="center" vertical="center" wrapText="1"/>
    </xf>
    <xf numFmtId="43" fontId="9" fillId="0" borderId="0" xfId="1" applyFont="1" applyFill="1"/>
    <xf numFmtId="43" fontId="11" fillId="0" borderId="0" xfId="1" applyFont="1" applyFill="1"/>
    <xf numFmtId="14" fontId="16" fillId="0" borderId="11" xfId="4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wrapText="1"/>
    </xf>
    <xf numFmtId="0" fontId="10" fillId="0" borderId="0" xfId="3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0" fontId="16" fillId="0" borderId="25" xfId="4" applyFont="1" applyFill="1" applyBorder="1" applyAlignment="1">
      <alignment horizontal="center" vertical="center" wrapText="1"/>
    </xf>
    <xf numFmtId="0" fontId="16" fillId="0" borderId="26" xfId="3" applyFont="1" applyFill="1" applyBorder="1" applyAlignment="1">
      <alignment vertical="center" wrapText="1"/>
    </xf>
    <xf numFmtId="0" fontId="16" fillId="0" borderId="26" xfId="3" applyFont="1" applyFill="1" applyBorder="1" applyAlignment="1">
      <alignment wrapText="1"/>
    </xf>
    <xf numFmtId="168" fontId="16" fillId="0" borderId="26" xfId="1" applyNumberFormat="1" applyFont="1" applyFill="1" applyBorder="1" applyAlignment="1">
      <alignment wrapText="1"/>
    </xf>
    <xf numFmtId="0" fontId="16" fillId="0" borderId="26" xfId="3" applyFont="1" applyFill="1" applyBorder="1" applyAlignment="1">
      <alignment horizontal="center" wrapText="1"/>
    </xf>
    <xf numFmtId="43" fontId="16" fillId="0" borderId="26" xfId="1" applyFont="1" applyFill="1" applyBorder="1" applyAlignment="1" applyProtection="1">
      <alignment horizontal="center" wrapText="1"/>
      <protection locked="0"/>
    </xf>
    <xf numFmtId="43" fontId="16" fillId="0" borderId="26" xfId="1" applyFont="1" applyFill="1" applyBorder="1" applyAlignment="1" applyProtection="1">
      <alignment horizontal="center" wrapText="1"/>
    </xf>
    <xf numFmtId="43" fontId="16" fillId="0" borderId="26" xfId="1" applyFont="1" applyFill="1" applyBorder="1" applyAlignment="1">
      <alignment horizontal="center" wrapText="1"/>
    </xf>
    <xf numFmtId="0" fontId="10" fillId="0" borderId="26" xfId="3" applyFont="1" applyFill="1" applyBorder="1"/>
    <xf numFmtId="0" fontId="10" fillId="0" borderId="27" xfId="3" applyFont="1" applyFill="1" applyBorder="1"/>
    <xf numFmtId="0" fontId="8" fillId="0" borderId="24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wrapText="1"/>
    </xf>
    <xf numFmtId="0" fontId="8" fillId="0" borderId="20" xfId="3" applyFont="1" applyFill="1" applyBorder="1" applyAlignment="1">
      <alignment horizontal="center" wrapText="1"/>
    </xf>
    <xf numFmtId="165" fontId="13" fillId="0" borderId="20" xfId="3" applyNumberFormat="1" applyFont="1" applyFill="1" applyBorder="1" applyAlignment="1">
      <alignment wrapText="1"/>
    </xf>
    <xf numFmtId="164" fontId="13" fillId="0" borderId="20" xfId="3" applyNumberFormat="1" applyFont="1" applyFill="1" applyBorder="1" applyAlignment="1">
      <alignment wrapText="1"/>
    </xf>
    <xf numFmtId="164" fontId="14" fillId="0" borderId="21" xfId="3" applyNumberFormat="1" applyFont="1" applyFill="1" applyBorder="1"/>
    <xf numFmtId="0" fontId="12" fillId="0" borderId="30" xfId="3" applyFont="1" applyFill="1" applyBorder="1" applyAlignment="1">
      <alignment horizontal="center" vertical="center" wrapText="1"/>
    </xf>
    <xf numFmtId="0" fontId="12" fillId="0" borderId="28" xfId="3" applyFont="1" applyFill="1" applyBorder="1" applyAlignment="1">
      <alignment horizontal="center" vertical="center" wrapText="1"/>
    </xf>
    <xf numFmtId="0" fontId="12" fillId="0" borderId="31" xfId="3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/>
    </xf>
    <xf numFmtId="0" fontId="15" fillId="0" borderId="0" xfId="3" applyFont="1" applyFill="1" applyAlignment="1">
      <alignment horizontal="center"/>
    </xf>
    <xf numFmtId="0" fontId="16" fillId="0" borderId="16" xfId="4" applyFont="1" applyFill="1" applyBorder="1" applyAlignment="1">
      <alignment vertical="center" wrapText="1"/>
    </xf>
    <xf numFmtId="0" fontId="16" fillId="0" borderId="12" xfId="3" applyFont="1" applyFill="1" applyBorder="1" applyAlignment="1">
      <alignment wrapText="1"/>
    </xf>
    <xf numFmtId="43" fontId="16" fillId="0" borderId="12" xfId="1" applyFont="1" applyFill="1" applyBorder="1" applyAlignment="1" applyProtection="1">
      <alignment horizontal="center" wrapText="1"/>
      <protection locked="0"/>
    </xf>
    <xf numFmtId="43" fontId="16" fillId="0" borderId="12" xfId="1" applyFont="1" applyFill="1" applyBorder="1" applyAlignment="1">
      <alignment horizontal="center" wrapText="1"/>
    </xf>
    <xf numFmtId="0" fontId="10" fillId="0" borderId="12" xfId="3" applyFont="1" applyFill="1" applyBorder="1"/>
    <xf numFmtId="43" fontId="16" fillId="0" borderId="16" xfId="3" applyNumberFormat="1" applyFont="1" applyFill="1" applyBorder="1" applyAlignment="1">
      <alignment wrapText="1"/>
    </xf>
    <xf numFmtId="0" fontId="3" fillId="0" borderId="0" xfId="3" applyFont="1" applyFill="1" applyAlignment="1">
      <alignment horizont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wrapText="1"/>
    </xf>
    <xf numFmtId="0" fontId="8" fillId="0" borderId="9" xfId="3" applyFont="1" applyFill="1" applyBorder="1" applyAlignment="1">
      <alignment horizontal="center" wrapText="1"/>
    </xf>
    <xf numFmtId="0" fontId="8" fillId="0" borderId="4" xfId="3" applyFont="1" applyFill="1" applyBorder="1" applyAlignment="1">
      <alignment horizontal="center" wrapText="1"/>
    </xf>
    <xf numFmtId="0" fontId="8" fillId="0" borderId="10" xfId="3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165" fontId="13" fillId="0" borderId="16" xfId="1" applyNumberFormat="1" applyFont="1" applyFill="1" applyBorder="1" applyAlignment="1">
      <alignment vertical="center" wrapText="1"/>
    </xf>
    <xf numFmtId="165" fontId="16" fillId="0" borderId="16" xfId="1" applyNumberFormat="1" applyFont="1" applyFill="1" applyBorder="1" applyAlignment="1">
      <alignment wrapText="1"/>
    </xf>
    <xf numFmtId="165" fontId="16" fillId="0" borderId="16" xfId="1" applyNumberFormat="1" applyFont="1" applyFill="1" applyBorder="1" applyAlignment="1" applyProtection="1">
      <alignment horizontal="center" wrapText="1"/>
      <protection locked="0"/>
    </xf>
    <xf numFmtId="165" fontId="16" fillId="0" borderId="26" xfId="1" applyNumberFormat="1" applyFont="1" applyFill="1" applyBorder="1" applyAlignment="1" applyProtection="1">
      <alignment horizontal="center" wrapText="1"/>
      <protection locked="0"/>
    </xf>
    <xf numFmtId="166" fontId="11" fillId="0" borderId="0" xfId="1" applyNumberFormat="1" applyFont="1" applyFill="1"/>
    <xf numFmtId="166" fontId="9" fillId="0" borderId="0" xfId="3" applyNumberFormat="1" applyFont="1" applyFill="1"/>
  </cellXfs>
  <cellStyles count="14">
    <cellStyle name="Заголовок" xfId="5"/>
    <cellStyle name="ЗаголовокСтолбца" xfId="6"/>
    <cellStyle name="Значение" xfId="7"/>
    <cellStyle name="ЛокСмета" xfId="8"/>
    <cellStyle name="Обычный" xfId="0" builtinId="0"/>
    <cellStyle name="Обычный_Инвестиции Сети Сбыты ЭСО" xfId="3"/>
    <cellStyle name="Обычный_Инвестиции Сети Сбыты ЭСО 2" xfId="4"/>
    <cellStyle name="Процентный" xfId="2" builtinId="5"/>
    <cellStyle name="Титул" xfId="9"/>
    <cellStyle name="Финансовый" xfId="1" builtinId="3"/>
    <cellStyle name="Финансовый 2" xfId="10"/>
    <cellStyle name="Формула" xfId="11"/>
    <cellStyle name="ФормулаНаКонтроль" xfId="12"/>
    <cellStyle name="Хвост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54;&#1056;&#1069;&#1051;&#1045;&#1050;&#1058;&#1056;&#1054;&#1057;&#1045;&#1058;&#1068;/&#1052;&#1086;&#1080;%20&#1076;&#1086;&#1082;&#1091;&#1084;&#1077;&#1085;&#1090;&#1099;/&#1057;&#1084;&#1077;&#1090;&#1099;/&#1046;-&#1054;%205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69;&#1059;&#1050;/&#1043;&#1045;&#1053;&#1045;&#1056;&#1040;&#1062;&#1048;&#1071;%20&#1056;&#1054;&#1057;&#1057;&#1048;&#1048;%20&#1045;&#1048;&#1040;&#1057;/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T110"/>
  <sheetViews>
    <sheetView tabSelected="1" zoomScaleSheetLayoutView="110" workbookViewId="0">
      <pane xSplit="2" ySplit="7" topLeftCell="K50" activePane="bottomRight" state="frozen"/>
      <selection pane="topRight" activeCell="C1" sqref="C1"/>
      <selection pane="bottomLeft" activeCell="A8" sqref="A8"/>
      <selection pane="bottomRight" activeCell="B67" sqref="B67"/>
    </sheetView>
  </sheetViews>
  <sheetFormatPr defaultRowHeight="12.75"/>
  <cols>
    <col min="1" max="1" width="8.5703125" style="31" customWidth="1"/>
    <col min="2" max="2" width="47.7109375" style="32" customWidth="1"/>
    <col min="3" max="3" width="15.5703125" style="32" customWidth="1"/>
    <col min="4" max="4" width="9.28515625" style="32" customWidth="1"/>
    <col min="5" max="5" width="11.140625" style="32" customWidth="1"/>
    <col min="6" max="6" width="13.28515625" style="32" customWidth="1"/>
    <col min="7" max="7" width="12.28515625" style="32" customWidth="1"/>
    <col min="8" max="8" width="11.85546875" style="33" customWidth="1"/>
    <col min="9" max="9" width="15.140625" style="32" customWidth="1"/>
    <col min="10" max="10" width="16.5703125" style="32" customWidth="1"/>
    <col min="11" max="12" width="17.42578125" style="32" customWidth="1"/>
    <col min="13" max="13" width="17" style="32" customWidth="1"/>
    <col min="14" max="14" width="18" style="32" customWidth="1"/>
    <col min="15" max="15" width="14.28515625" style="4" customWidth="1"/>
    <col min="16" max="16" width="13.42578125" style="4" bestFit="1" customWidth="1"/>
    <col min="17" max="17" width="15.5703125" style="4" customWidth="1"/>
    <col min="18" max="18" width="15.7109375" style="4" customWidth="1"/>
    <col min="19" max="16384" width="9.140625" style="4"/>
  </cols>
  <sheetData>
    <row r="1" spans="1:19" ht="7.5" customHeight="1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pans="1:19" ht="17.25" customHeight="1">
      <c r="A2" s="98" t="s">
        <v>267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R2" s="76"/>
    </row>
    <row r="3" spans="1:19" ht="18.75" thickBot="1">
      <c r="A3" s="5"/>
      <c r="B3" s="6"/>
      <c r="C3" s="6"/>
      <c r="D3" s="6"/>
      <c r="E3" s="6"/>
      <c r="F3" s="6"/>
      <c r="G3" s="6"/>
      <c r="H3" s="3"/>
      <c r="I3" s="6"/>
      <c r="J3" s="2"/>
      <c r="K3" s="2"/>
      <c r="L3" s="2"/>
      <c r="M3" s="2"/>
      <c r="N3" s="2"/>
      <c r="R3" s="12"/>
    </row>
    <row r="4" spans="1:19" ht="12.75" customHeight="1">
      <c r="A4" s="99" t="s">
        <v>0</v>
      </c>
      <c r="B4" s="84" t="s">
        <v>1</v>
      </c>
      <c r="C4" s="84" t="s">
        <v>2</v>
      </c>
      <c r="D4" s="101" t="s">
        <v>3</v>
      </c>
      <c r="E4" s="102"/>
      <c r="F4" s="105" t="s">
        <v>4</v>
      </c>
      <c r="G4" s="106"/>
      <c r="H4" s="107"/>
      <c r="I4" s="84" t="s">
        <v>5</v>
      </c>
      <c r="J4" s="87" t="s">
        <v>6</v>
      </c>
      <c r="K4" s="89" t="s">
        <v>7</v>
      </c>
      <c r="L4" s="90"/>
      <c r="M4" s="90"/>
      <c r="N4" s="91"/>
      <c r="O4" s="92" t="s">
        <v>8</v>
      </c>
      <c r="P4" s="53"/>
      <c r="Q4" s="44" t="s">
        <v>85</v>
      </c>
      <c r="R4" s="44"/>
      <c r="S4" s="7"/>
    </row>
    <row r="5" spans="1:19" ht="25.5" customHeight="1">
      <c r="A5" s="100"/>
      <c r="B5" s="85"/>
      <c r="C5" s="85"/>
      <c r="D5" s="103"/>
      <c r="E5" s="104"/>
      <c r="F5" s="95" t="s">
        <v>9</v>
      </c>
      <c r="G5" s="95" t="s">
        <v>10</v>
      </c>
      <c r="H5" s="95" t="s">
        <v>11</v>
      </c>
      <c r="I5" s="85"/>
      <c r="J5" s="88"/>
      <c r="K5" s="96" t="s">
        <v>12</v>
      </c>
      <c r="L5" s="97"/>
      <c r="M5" s="88" t="s">
        <v>13</v>
      </c>
      <c r="N5" s="95" t="s">
        <v>14</v>
      </c>
      <c r="O5" s="93"/>
      <c r="P5" s="54" t="s">
        <v>15</v>
      </c>
      <c r="Q5" s="50">
        <v>36049.39</v>
      </c>
      <c r="R5" s="112">
        <f>K8-Q5</f>
        <v>0</v>
      </c>
      <c r="S5" s="8"/>
    </row>
    <row r="6" spans="1:19" ht="44.25" customHeight="1">
      <c r="A6" s="100"/>
      <c r="B6" s="86"/>
      <c r="C6" s="86"/>
      <c r="D6" s="49" t="s">
        <v>16</v>
      </c>
      <c r="E6" s="49" t="s">
        <v>17</v>
      </c>
      <c r="F6" s="86"/>
      <c r="G6" s="86"/>
      <c r="H6" s="86"/>
      <c r="I6" s="86"/>
      <c r="J6" s="88"/>
      <c r="K6" s="9" t="s">
        <v>18</v>
      </c>
      <c r="L6" s="10" t="s">
        <v>19</v>
      </c>
      <c r="M6" s="88"/>
      <c r="N6" s="86"/>
      <c r="O6" s="94"/>
      <c r="P6" s="55" t="s">
        <v>20</v>
      </c>
      <c r="Q6" s="51">
        <v>13140.2</v>
      </c>
      <c r="R6" s="112">
        <f>L8-Q6</f>
        <v>-5.0000000010186341E-3</v>
      </c>
      <c r="S6" s="8"/>
    </row>
    <row r="7" spans="1:19" ht="16.5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4">
        <v>14</v>
      </c>
      <c r="O7" s="75">
        <v>15</v>
      </c>
      <c r="P7" s="50"/>
      <c r="Q7" s="47">
        <f>SUM(Q5:Q6)</f>
        <v>49189.59</v>
      </c>
      <c r="R7" s="113">
        <f>J8-Q7</f>
        <v>-4.9999999901046976E-3</v>
      </c>
    </row>
    <row r="8" spans="1:19" s="11" customFormat="1" ht="25.5">
      <c r="A8" s="66" t="s">
        <v>21</v>
      </c>
      <c r="B8" s="67" t="s">
        <v>93</v>
      </c>
      <c r="C8" s="68" t="s">
        <v>22</v>
      </c>
      <c r="D8" s="67"/>
      <c r="E8" s="67"/>
      <c r="F8" s="67"/>
      <c r="G8" s="67"/>
      <c r="H8" s="68"/>
      <c r="I8" s="69">
        <f>I9+I12+I29</f>
        <v>49189.585000000006</v>
      </c>
      <c r="J8" s="69">
        <f>J9+J12+J29</f>
        <v>49189.585000000006</v>
      </c>
      <c r="K8" s="69">
        <f>K9+K12+K29</f>
        <v>36049.39</v>
      </c>
      <c r="L8" s="69">
        <f>L9+L12+L29</f>
        <v>13140.195</v>
      </c>
      <c r="M8" s="70">
        <f>M9+M12</f>
        <v>0</v>
      </c>
      <c r="N8" s="70">
        <f>N9+N12</f>
        <v>0</v>
      </c>
      <c r="O8" s="71"/>
      <c r="Q8" s="12"/>
    </row>
    <row r="9" spans="1:19" s="19" customFormat="1" ht="21" customHeight="1">
      <c r="A9" s="13" t="s">
        <v>23</v>
      </c>
      <c r="B9" s="14" t="s">
        <v>24</v>
      </c>
      <c r="C9" s="15"/>
      <c r="D9" s="15"/>
      <c r="E9" s="15"/>
      <c r="F9" s="15"/>
      <c r="G9" s="15"/>
      <c r="H9" s="16"/>
      <c r="I9" s="108">
        <f t="shared" ref="I9:N9" si="0">SUM(I10:I11)</f>
        <v>15183.998</v>
      </c>
      <c r="J9" s="17">
        <f t="shared" si="0"/>
        <v>15183.998</v>
      </c>
      <c r="K9" s="17">
        <f t="shared" si="0"/>
        <v>14584.768</v>
      </c>
      <c r="L9" s="17">
        <f t="shared" si="0"/>
        <v>599.23</v>
      </c>
      <c r="M9" s="17">
        <f t="shared" si="0"/>
        <v>0</v>
      </c>
      <c r="N9" s="17">
        <f t="shared" si="0"/>
        <v>0</v>
      </c>
      <c r="O9" s="18"/>
      <c r="R9" s="42"/>
    </row>
    <row r="10" spans="1:19" s="27" customFormat="1" ht="21" customHeight="1">
      <c r="A10" s="20" t="s">
        <v>25</v>
      </c>
      <c r="B10" s="21" t="s">
        <v>250</v>
      </c>
      <c r="C10" s="21"/>
      <c r="D10" s="21">
        <v>2018</v>
      </c>
      <c r="E10" s="21">
        <v>2018</v>
      </c>
      <c r="F10" s="39">
        <v>1</v>
      </c>
      <c r="G10" s="39">
        <v>1</v>
      </c>
      <c r="H10" s="23" t="s">
        <v>29</v>
      </c>
      <c r="I10" s="109">
        <f>J10</f>
        <v>9509.5010000000002</v>
      </c>
      <c r="J10" s="35">
        <f>K10+L10+M10+N10</f>
        <v>9509.5010000000002</v>
      </c>
      <c r="K10" s="35">
        <v>9509.5010000000002</v>
      </c>
      <c r="L10" s="24"/>
      <c r="M10" s="24"/>
      <c r="N10" s="25"/>
      <c r="O10" s="26" t="s">
        <v>170</v>
      </c>
      <c r="R10" s="43"/>
    </row>
    <row r="11" spans="1:19" s="27" customFormat="1" ht="21" customHeight="1">
      <c r="A11" s="20" t="s">
        <v>270</v>
      </c>
      <c r="B11" s="21" t="s">
        <v>283</v>
      </c>
      <c r="C11" s="21"/>
      <c r="D11" s="21">
        <v>2018</v>
      </c>
      <c r="E11" s="21">
        <v>2018</v>
      </c>
      <c r="F11" s="39">
        <v>1</v>
      </c>
      <c r="G11" s="39">
        <v>1</v>
      </c>
      <c r="H11" s="23" t="s">
        <v>29</v>
      </c>
      <c r="I11" s="109">
        <f>J11</f>
        <v>5674.4969999999994</v>
      </c>
      <c r="J11" s="35">
        <f>K11+L11+M11+N11</f>
        <v>5674.4969999999994</v>
      </c>
      <c r="K11" s="35">
        <f>5674.497-L11</f>
        <v>5075.2669999999998</v>
      </c>
      <c r="L11" s="35">
        <v>599.23</v>
      </c>
      <c r="M11" s="24"/>
      <c r="N11" s="25"/>
      <c r="O11" s="26" t="s">
        <v>276</v>
      </c>
      <c r="R11" s="43"/>
    </row>
    <row r="12" spans="1:19" s="19" customFormat="1" ht="21" customHeight="1">
      <c r="A12" s="13" t="s">
        <v>27</v>
      </c>
      <c r="B12" s="14" t="s">
        <v>31</v>
      </c>
      <c r="C12" s="15"/>
      <c r="D12" s="21"/>
      <c r="E12" s="21"/>
      <c r="F12" s="17"/>
      <c r="G12" s="21"/>
      <c r="H12" s="16"/>
      <c r="I12" s="108">
        <f>SUM(I13:I28)</f>
        <v>28119.240000000005</v>
      </c>
      <c r="J12" s="17">
        <f t="shared" ref="J12:N12" si="1">SUM(J13:J28)</f>
        <v>28119.240000000005</v>
      </c>
      <c r="K12" s="17">
        <f t="shared" si="1"/>
        <v>16355.361999999997</v>
      </c>
      <c r="L12" s="17">
        <f t="shared" si="1"/>
        <v>11763.878000000001</v>
      </c>
      <c r="M12" s="17">
        <f t="shared" si="1"/>
        <v>0</v>
      </c>
      <c r="N12" s="17">
        <f t="shared" si="1"/>
        <v>0</v>
      </c>
      <c r="O12" s="28"/>
      <c r="P12" s="48"/>
    </row>
    <row r="13" spans="1:19" s="19" customFormat="1" ht="30.4" customHeight="1">
      <c r="A13" s="20" t="s">
        <v>28</v>
      </c>
      <c r="B13" s="77" t="s">
        <v>265</v>
      </c>
      <c r="C13" s="15"/>
      <c r="D13" s="21">
        <v>2018</v>
      </c>
      <c r="E13" s="21">
        <v>2018</v>
      </c>
      <c r="F13" s="39">
        <v>1</v>
      </c>
      <c r="G13" s="39">
        <v>1</v>
      </c>
      <c r="H13" s="23" t="s">
        <v>29</v>
      </c>
      <c r="I13" s="109">
        <f t="shared" ref="I13:I14" si="2">J13</f>
        <v>1571.1579999999999</v>
      </c>
      <c r="J13" s="38">
        <f t="shared" ref="J13:J14" si="3">SUM(K13:N13)</f>
        <v>1571.1579999999999</v>
      </c>
      <c r="K13" s="38">
        <v>1571.1579999999999</v>
      </c>
      <c r="L13" s="38"/>
      <c r="M13" s="82"/>
      <c r="N13" s="25"/>
      <c r="O13" s="26" t="s">
        <v>171</v>
      </c>
      <c r="P13" s="48"/>
    </row>
    <row r="14" spans="1:19" s="19" customFormat="1" ht="30.4" customHeight="1">
      <c r="A14" s="20" t="s">
        <v>36</v>
      </c>
      <c r="B14" s="77" t="s">
        <v>266</v>
      </c>
      <c r="C14" s="15"/>
      <c r="D14" s="21">
        <v>2018</v>
      </c>
      <c r="E14" s="21">
        <v>2018</v>
      </c>
      <c r="F14" s="39">
        <v>1</v>
      </c>
      <c r="G14" s="39">
        <v>1</v>
      </c>
      <c r="H14" s="23" t="s">
        <v>29</v>
      </c>
      <c r="I14" s="109">
        <f t="shared" si="2"/>
        <v>11530.513999999999</v>
      </c>
      <c r="J14" s="38">
        <f t="shared" si="3"/>
        <v>11530.513999999999</v>
      </c>
      <c r="K14" s="38">
        <v>11530.513999999999</v>
      </c>
      <c r="L14" s="38"/>
      <c r="M14" s="82"/>
      <c r="N14" s="25"/>
      <c r="O14" s="26" t="s">
        <v>253</v>
      </c>
      <c r="P14" s="48"/>
    </row>
    <row r="15" spans="1:19" s="27" customFormat="1" ht="43.5" customHeight="1">
      <c r="A15" s="20" t="s">
        <v>37</v>
      </c>
      <c r="B15" s="30" t="s">
        <v>254</v>
      </c>
      <c r="C15" s="21"/>
      <c r="D15" s="21">
        <v>2018</v>
      </c>
      <c r="E15" s="21">
        <v>2018</v>
      </c>
      <c r="F15" s="22">
        <v>2.7360000000000002</v>
      </c>
      <c r="G15" s="22">
        <v>2.7360000000000002</v>
      </c>
      <c r="H15" s="23" t="s">
        <v>26</v>
      </c>
      <c r="I15" s="110">
        <f>J15</f>
        <v>9953.9609999999993</v>
      </c>
      <c r="J15" s="37">
        <f>SUM(K15:N15)</f>
        <v>9953.9609999999993</v>
      </c>
      <c r="K15" s="36"/>
      <c r="L15" s="36">
        <v>9953.9609999999993</v>
      </c>
      <c r="M15" s="29"/>
      <c r="N15" s="25"/>
      <c r="O15" s="26" t="s">
        <v>172</v>
      </c>
    </row>
    <row r="16" spans="1:19" s="27" customFormat="1" ht="43.5" customHeight="1">
      <c r="A16" s="20" t="s">
        <v>86</v>
      </c>
      <c r="B16" s="30" t="s">
        <v>255</v>
      </c>
      <c r="C16" s="21"/>
      <c r="D16" s="21">
        <v>2018</v>
      </c>
      <c r="E16" s="21">
        <v>2018</v>
      </c>
      <c r="F16" s="22">
        <v>7.0999999999999994E-2</v>
      </c>
      <c r="G16" s="22">
        <v>7.0999999999999994E-2</v>
      </c>
      <c r="H16" s="23" t="s">
        <v>26</v>
      </c>
      <c r="I16" s="110">
        <f t="shared" ref="I16:I17" si="4">J16</f>
        <v>432.73500000000001</v>
      </c>
      <c r="J16" s="37">
        <f t="shared" ref="J16:J17" si="5">SUM(K16:N16)</f>
        <v>432.73500000000001</v>
      </c>
      <c r="K16" s="36"/>
      <c r="L16" s="36">
        <v>432.73500000000001</v>
      </c>
      <c r="M16" s="29"/>
      <c r="N16" s="25"/>
      <c r="O16" s="26" t="s">
        <v>173</v>
      </c>
    </row>
    <row r="17" spans="1:20" s="27" customFormat="1" ht="43.5" customHeight="1">
      <c r="A17" s="20" t="s">
        <v>87</v>
      </c>
      <c r="B17" s="30" t="s">
        <v>256</v>
      </c>
      <c r="C17" s="21"/>
      <c r="D17" s="21">
        <v>2018</v>
      </c>
      <c r="E17" s="21">
        <v>2018</v>
      </c>
      <c r="F17" s="22">
        <v>7.0999999999999994E-2</v>
      </c>
      <c r="G17" s="22">
        <v>7.0999999999999994E-2</v>
      </c>
      <c r="H17" s="23" t="s">
        <v>26</v>
      </c>
      <c r="I17" s="110">
        <f t="shared" si="4"/>
        <v>432.73500000000001</v>
      </c>
      <c r="J17" s="37">
        <f t="shared" si="5"/>
        <v>432.73500000000001</v>
      </c>
      <c r="K17" s="36"/>
      <c r="L17" s="36">
        <v>432.73500000000001</v>
      </c>
      <c r="M17" s="29"/>
      <c r="N17" s="25"/>
      <c r="O17" s="26" t="s">
        <v>174</v>
      </c>
    </row>
    <row r="18" spans="1:20" s="27" customFormat="1" ht="43.9" customHeight="1">
      <c r="A18" s="20" t="s">
        <v>88</v>
      </c>
      <c r="B18" s="21" t="s">
        <v>257</v>
      </c>
      <c r="C18" s="21"/>
      <c r="D18" s="21">
        <v>2018</v>
      </c>
      <c r="E18" s="21">
        <v>2018</v>
      </c>
      <c r="F18" s="22">
        <v>0.21</v>
      </c>
      <c r="G18" s="22">
        <v>0.21</v>
      </c>
      <c r="H18" s="23" t="s">
        <v>26</v>
      </c>
      <c r="I18" s="109">
        <f t="shared" ref="I18:I22" si="6">J18</f>
        <v>163.24</v>
      </c>
      <c r="J18" s="38">
        <f t="shared" ref="J18" si="7">SUM(K18:N18)</f>
        <v>163.24</v>
      </c>
      <c r="K18" s="38"/>
      <c r="L18" s="38">
        <v>163.24</v>
      </c>
      <c r="M18" s="21"/>
      <c r="N18" s="25"/>
      <c r="O18" s="26" t="s">
        <v>175</v>
      </c>
      <c r="P18" s="45"/>
    </row>
    <row r="19" spans="1:20" s="27" customFormat="1" ht="54.95" customHeight="1">
      <c r="A19" s="20" t="s">
        <v>112</v>
      </c>
      <c r="B19" s="21" t="s">
        <v>258</v>
      </c>
      <c r="C19" s="21"/>
      <c r="D19" s="21">
        <v>2018</v>
      </c>
      <c r="E19" s="21">
        <v>2018</v>
      </c>
      <c r="F19" s="22">
        <v>0.21</v>
      </c>
      <c r="G19" s="22">
        <v>0.21</v>
      </c>
      <c r="H19" s="23" t="s">
        <v>26</v>
      </c>
      <c r="I19" s="109">
        <f>J19</f>
        <v>158.32499999999999</v>
      </c>
      <c r="J19" s="38">
        <f>SUM(K19:N19)</f>
        <v>158.32499999999999</v>
      </c>
      <c r="K19" s="38"/>
      <c r="L19" s="38">
        <v>158.32499999999999</v>
      </c>
      <c r="M19" s="21"/>
      <c r="N19" s="25"/>
      <c r="O19" s="26" t="s">
        <v>176</v>
      </c>
    </row>
    <row r="20" spans="1:20" s="27" customFormat="1" ht="54.95" customHeight="1">
      <c r="A20" s="20" t="s">
        <v>113</v>
      </c>
      <c r="B20" s="21" t="s">
        <v>259</v>
      </c>
      <c r="C20" s="21"/>
      <c r="D20" s="21">
        <v>2018</v>
      </c>
      <c r="E20" s="21">
        <v>2018</v>
      </c>
      <c r="F20" s="22">
        <v>0.21</v>
      </c>
      <c r="G20" s="22">
        <v>0.21</v>
      </c>
      <c r="H20" s="23" t="s">
        <v>26</v>
      </c>
      <c r="I20" s="109">
        <f>J20</f>
        <v>141.935</v>
      </c>
      <c r="J20" s="38">
        <f>SUM(K20:N20)</f>
        <v>141.935</v>
      </c>
      <c r="K20" s="38"/>
      <c r="L20" s="38">
        <v>141.935</v>
      </c>
      <c r="M20" s="21"/>
      <c r="N20" s="25"/>
      <c r="O20" s="26" t="s">
        <v>177</v>
      </c>
    </row>
    <row r="21" spans="1:20" s="27" customFormat="1" ht="43.5" customHeight="1">
      <c r="A21" s="52" t="s">
        <v>114</v>
      </c>
      <c r="B21" s="21" t="s">
        <v>260</v>
      </c>
      <c r="C21" s="21"/>
      <c r="D21" s="21">
        <v>2018</v>
      </c>
      <c r="E21" s="21">
        <v>2018</v>
      </c>
      <c r="F21" s="22">
        <v>0.13</v>
      </c>
      <c r="G21" s="22">
        <v>0.13</v>
      </c>
      <c r="H21" s="23" t="s">
        <v>26</v>
      </c>
      <c r="I21" s="109">
        <f>J21</f>
        <v>58.287999999999997</v>
      </c>
      <c r="J21" s="38">
        <f>SUM(K21:N21)</f>
        <v>58.287999999999997</v>
      </c>
      <c r="K21" s="38"/>
      <c r="L21" s="38">
        <v>58.287999999999997</v>
      </c>
      <c r="M21" s="21"/>
      <c r="N21" s="25"/>
      <c r="O21" s="26" t="s">
        <v>178</v>
      </c>
    </row>
    <row r="22" spans="1:20" s="27" customFormat="1" ht="43.5" customHeight="1">
      <c r="A22" s="20" t="s">
        <v>115</v>
      </c>
      <c r="B22" s="21" t="s">
        <v>261</v>
      </c>
      <c r="C22" s="21"/>
      <c r="D22" s="21">
        <v>2018</v>
      </c>
      <c r="E22" s="21">
        <v>2018</v>
      </c>
      <c r="F22" s="22">
        <v>0.12</v>
      </c>
      <c r="G22" s="22">
        <v>0.12</v>
      </c>
      <c r="H22" s="23" t="s">
        <v>26</v>
      </c>
      <c r="I22" s="109">
        <f t="shared" si="6"/>
        <v>63.774000000000001</v>
      </c>
      <c r="J22" s="38">
        <f t="shared" ref="J22" si="8">SUM(K22:N22)</f>
        <v>63.774000000000001</v>
      </c>
      <c r="K22" s="38"/>
      <c r="L22" s="38">
        <v>63.774000000000001</v>
      </c>
      <c r="M22" s="21"/>
      <c r="N22" s="25"/>
      <c r="O22" s="26" t="s">
        <v>179</v>
      </c>
    </row>
    <row r="23" spans="1:20" s="27" customFormat="1" ht="43.5" customHeight="1">
      <c r="A23" s="20" t="s">
        <v>116</v>
      </c>
      <c r="B23" s="21" t="s">
        <v>262</v>
      </c>
      <c r="C23" s="21"/>
      <c r="D23" s="21">
        <v>2018</v>
      </c>
      <c r="E23" s="21">
        <v>2018</v>
      </c>
      <c r="F23" s="22">
        <v>0.12</v>
      </c>
      <c r="G23" s="22">
        <v>0.12</v>
      </c>
      <c r="H23" s="23" t="s">
        <v>26</v>
      </c>
      <c r="I23" s="109">
        <f>J23</f>
        <v>59.189</v>
      </c>
      <c r="J23" s="38">
        <f>SUM(K23:N23)</f>
        <v>59.189</v>
      </c>
      <c r="K23" s="38"/>
      <c r="L23" s="38">
        <v>59.189</v>
      </c>
      <c r="M23" s="21"/>
      <c r="N23" s="25"/>
      <c r="O23" s="26" t="s">
        <v>180</v>
      </c>
    </row>
    <row r="24" spans="1:20" s="27" customFormat="1" ht="43.5" customHeight="1">
      <c r="A24" s="20" t="s">
        <v>117</v>
      </c>
      <c r="B24" s="21" t="s">
        <v>263</v>
      </c>
      <c r="C24" s="21"/>
      <c r="D24" s="21">
        <v>2018</v>
      </c>
      <c r="E24" s="21">
        <v>2018</v>
      </c>
      <c r="F24" s="22">
        <v>0.2</v>
      </c>
      <c r="G24" s="22">
        <v>0.2</v>
      </c>
      <c r="H24" s="23" t="s">
        <v>26</v>
      </c>
      <c r="I24" s="109">
        <f t="shared" ref="I24:I25" si="9">J24</f>
        <v>143.97999999999999</v>
      </c>
      <c r="J24" s="38">
        <f t="shared" ref="J24:J25" si="10">SUM(K24:N24)</f>
        <v>143.97999999999999</v>
      </c>
      <c r="K24" s="38"/>
      <c r="L24" s="38">
        <v>143.97999999999999</v>
      </c>
      <c r="M24" s="21"/>
      <c r="N24" s="25"/>
      <c r="O24" s="26" t="s">
        <v>181</v>
      </c>
    </row>
    <row r="25" spans="1:20" s="27" customFormat="1" ht="43.5" customHeight="1">
      <c r="A25" s="20" t="s">
        <v>251</v>
      </c>
      <c r="B25" s="21" t="s">
        <v>264</v>
      </c>
      <c r="C25" s="21"/>
      <c r="D25" s="21">
        <v>2018</v>
      </c>
      <c r="E25" s="21">
        <v>2018</v>
      </c>
      <c r="F25" s="22">
        <v>0.2</v>
      </c>
      <c r="G25" s="22">
        <v>0.2</v>
      </c>
      <c r="H25" s="23" t="s">
        <v>26</v>
      </c>
      <c r="I25" s="109">
        <f t="shared" si="9"/>
        <v>155.71600000000001</v>
      </c>
      <c r="J25" s="38">
        <f t="shared" si="10"/>
        <v>155.71600000000001</v>
      </c>
      <c r="K25" s="38"/>
      <c r="L25" s="38">
        <v>155.71600000000001</v>
      </c>
      <c r="M25" s="21"/>
      <c r="N25" s="25"/>
      <c r="O25" s="26" t="s">
        <v>182</v>
      </c>
    </row>
    <row r="26" spans="1:20" s="27" customFormat="1" ht="43.5" customHeight="1">
      <c r="A26" s="20" t="s">
        <v>252</v>
      </c>
      <c r="B26" s="30" t="s">
        <v>271</v>
      </c>
      <c r="C26" s="21"/>
      <c r="D26" s="21">
        <v>2018</v>
      </c>
      <c r="E26" s="21">
        <v>2018</v>
      </c>
      <c r="F26" s="22">
        <v>0.28599999999999998</v>
      </c>
      <c r="G26" s="22">
        <v>0.28599999999999998</v>
      </c>
      <c r="H26" s="23" t="s">
        <v>26</v>
      </c>
      <c r="I26" s="109">
        <f t="shared" ref="I26:I28" si="11">J26</f>
        <v>1016.4</v>
      </c>
      <c r="J26" s="38">
        <f t="shared" ref="J26:J28" si="12">SUM(K26:N26)</f>
        <v>1016.4</v>
      </c>
      <c r="K26" s="38">
        <v>1016.4</v>
      </c>
      <c r="L26" s="38"/>
      <c r="M26" s="82"/>
      <c r="N26" s="25"/>
      <c r="O26" s="26" t="s">
        <v>277</v>
      </c>
    </row>
    <row r="27" spans="1:20" s="27" customFormat="1" ht="43.5" customHeight="1">
      <c r="A27" s="20" t="s">
        <v>268</v>
      </c>
      <c r="B27" s="30" t="s">
        <v>272</v>
      </c>
      <c r="C27" s="21"/>
      <c r="D27" s="21">
        <v>2018</v>
      </c>
      <c r="E27" s="21">
        <v>2018</v>
      </c>
      <c r="F27" s="22">
        <v>0.28599999999999998</v>
      </c>
      <c r="G27" s="22">
        <v>0.28599999999999998</v>
      </c>
      <c r="H27" s="23" t="s">
        <v>26</v>
      </c>
      <c r="I27" s="109">
        <f t="shared" si="11"/>
        <v>1016.4</v>
      </c>
      <c r="J27" s="38">
        <f t="shared" si="12"/>
        <v>1016.4</v>
      </c>
      <c r="K27" s="38">
        <v>1016.4</v>
      </c>
      <c r="L27" s="38"/>
      <c r="M27" s="82"/>
      <c r="N27" s="25"/>
      <c r="O27" s="26" t="s">
        <v>278</v>
      </c>
    </row>
    <row r="28" spans="1:20" s="27" customFormat="1" ht="30.75" customHeight="1">
      <c r="A28" s="20" t="s">
        <v>269</v>
      </c>
      <c r="B28" s="41" t="s">
        <v>273</v>
      </c>
      <c r="C28" s="21"/>
      <c r="D28" s="21">
        <v>2018</v>
      </c>
      <c r="E28" s="21">
        <v>2018</v>
      </c>
      <c r="F28" s="22">
        <v>0.5</v>
      </c>
      <c r="G28" s="22">
        <v>0.5</v>
      </c>
      <c r="H28" s="23" t="s">
        <v>26</v>
      </c>
      <c r="I28" s="109">
        <f t="shared" si="11"/>
        <v>1220.8900000000001</v>
      </c>
      <c r="J28" s="38">
        <f t="shared" si="12"/>
        <v>1220.8900000000001</v>
      </c>
      <c r="K28" s="38">
        <v>1220.8900000000001</v>
      </c>
      <c r="L28" s="38"/>
      <c r="M28" s="21"/>
      <c r="N28" s="25"/>
      <c r="O28" s="26" t="s">
        <v>279</v>
      </c>
    </row>
    <row r="29" spans="1:20" s="19" customFormat="1" ht="33" customHeight="1">
      <c r="A29" s="13" t="s">
        <v>30</v>
      </c>
      <c r="B29" s="14" t="s">
        <v>38</v>
      </c>
      <c r="C29" s="15"/>
      <c r="D29" s="40"/>
      <c r="E29" s="40"/>
      <c r="F29" s="17"/>
      <c r="G29" s="17"/>
      <c r="H29" s="16"/>
      <c r="I29" s="108">
        <f t="shared" ref="I29:N29" si="13">SUM(I30:I98)</f>
        <v>5886.3469999999988</v>
      </c>
      <c r="J29" s="17">
        <f t="shared" si="13"/>
        <v>5886.3469999999988</v>
      </c>
      <c r="K29" s="17">
        <f t="shared" si="13"/>
        <v>5109.2599999999993</v>
      </c>
      <c r="L29" s="17">
        <f t="shared" si="13"/>
        <v>777.08699999999999</v>
      </c>
      <c r="M29" s="17">
        <f t="shared" si="13"/>
        <v>0</v>
      </c>
      <c r="N29" s="17">
        <f t="shared" si="13"/>
        <v>0</v>
      </c>
      <c r="O29" s="28"/>
      <c r="P29" s="46"/>
      <c r="Q29" s="46"/>
      <c r="R29" s="46"/>
      <c r="S29" s="46"/>
      <c r="T29" s="46"/>
    </row>
    <row r="30" spans="1:20" s="27" customFormat="1" ht="30" customHeight="1">
      <c r="A30" s="20" t="s">
        <v>32</v>
      </c>
      <c r="B30" s="41" t="s">
        <v>39</v>
      </c>
      <c r="C30" s="21"/>
      <c r="D30" s="21">
        <v>2018</v>
      </c>
      <c r="E30" s="21">
        <v>2018</v>
      </c>
      <c r="F30" s="39">
        <v>1</v>
      </c>
      <c r="G30" s="39">
        <v>1</v>
      </c>
      <c r="H30" s="23" t="s">
        <v>29</v>
      </c>
      <c r="I30" s="110">
        <f>J30</f>
        <v>131.905</v>
      </c>
      <c r="J30" s="37">
        <f t="shared" ref="J30" si="14">SUM(K30:N30)</f>
        <v>131.905</v>
      </c>
      <c r="K30" s="36">
        <v>131.905</v>
      </c>
      <c r="L30" s="36"/>
      <c r="M30" s="29"/>
      <c r="N30" s="25"/>
      <c r="O30" s="26" t="s">
        <v>183</v>
      </c>
      <c r="P30" s="43"/>
    </row>
    <row r="31" spans="1:20" s="27" customFormat="1" ht="30" customHeight="1">
      <c r="A31" s="20" t="s">
        <v>34</v>
      </c>
      <c r="B31" s="41" t="s">
        <v>40</v>
      </c>
      <c r="C31" s="21"/>
      <c r="D31" s="21">
        <v>2018</v>
      </c>
      <c r="E31" s="21">
        <v>2018</v>
      </c>
      <c r="F31" s="39">
        <v>1</v>
      </c>
      <c r="G31" s="39">
        <v>1</v>
      </c>
      <c r="H31" s="23" t="s">
        <v>29</v>
      </c>
      <c r="I31" s="110">
        <f t="shared" ref="I31:I91" si="15">J31</f>
        <v>120.521</v>
      </c>
      <c r="J31" s="37">
        <f t="shared" ref="J31:J91" si="16">SUM(K31:N31)</f>
        <v>120.521</v>
      </c>
      <c r="K31" s="36">
        <v>120.521</v>
      </c>
      <c r="L31" s="36"/>
      <c r="M31" s="29"/>
      <c r="N31" s="25"/>
      <c r="O31" s="26" t="s">
        <v>184</v>
      </c>
      <c r="P31" s="43"/>
    </row>
    <row r="32" spans="1:20" s="27" customFormat="1" ht="30" customHeight="1">
      <c r="A32" s="20" t="s">
        <v>35</v>
      </c>
      <c r="B32" s="41" t="s">
        <v>41</v>
      </c>
      <c r="C32" s="21"/>
      <c r="D32" s="21">
        <v>2018</v>
      </c>
      <c r="E32" s="21">
        <v>2018</v>
      </c>
      <c r="F32" s="39">
        <v>1</v>
      </c>
      <c r="G32" s="39">
        <v>1</v>
      </c>
      <c r="H32" s="23" t="s">
        <v>29</v>
      </c>
      <c r="I32" s="110">
        <f t="shared" si="15"/>
        <v>146.78</v>
      </c>
      <c r="J32" s="37">
        <f t="shared" si="16"/>
        <v>146.78</v>
      </c>
      <c r="K32" s="36">
        <v>146.78</v>
      </c>
      <c r="L32" s="36"/>
      <c r="M32" s="29"/>
      <c r="N32" s="25"/>
      <c r="O32" s="26" t="s">
        <v>185</v>
      </c>
      <c r="P32" s="43"/>
    </row>
    <row r="33" spans="1:16" s="27" customFormat="1" ht="30" customHeight="1">
      <c r="A33" s="20" t="s">
        <v>90</v>
      </c>
      <c r="B33" s="41" t="s">
        <v>42</v>
      </c>
      <c r="C33" s="21"/>
      <c r="D33" s="21">
        <v>2018</v>
      </c>
      <c r="E33" s="21">
        <v>2018</v>
      </c>
      <c r="F33" s="39">
        <v>1</v>
      </c>
      <c r="G33" s="39">
        <v>1</v>
      </c>
      <c r="H33" s="23" t="s">
        <v>29</v>
      </c>
      <c r="I33" s="110">
        <f t="shared" si="15"/>
        <v>74.049000000000007</v>
      </c>
      <c r="J33" s="37">
        <f t="shared" si="16"/>
        <v>74.049000000000007</v>
      </c>
      <c r="K33" s="36">
        <v>74.049000000000007</v>
      </c>
      <c r="L33" s="36"/>
      <c r="M33" s="29"/>
      <c r="N33" s="25"/>
      <c r="O33" s="26" t="s">
        <v>186</v>
      </c>
      <c r="P33" s="43"/>
    </row>
    <row r="34" spans="1:16" s="27" customFormat="1" ht="30" customHeight="1">
      <c r="A34" s="20" t="s">
        <v>91</v>
      </c>
      <c r="B34" s="41" t="s">
        <v>43</v>
      </c>
      <c r="C34" s="21"/>
      <c r="D34" s="21">
        <v>2018</v>
      </c>
      <c r="E34" s="21">
        <v>2018</v>
      </c>
      <c r="F34" s="39">
        <v>1</v>
      </c>
      <c r="G34" s="39">
        <v>1</v>
      </c>
      <c r="H34" s="23" t="s">
        <v>29</v>
      </c>
      <c r="I34" s="110">
        <f t="shared" si="15"/>
        <v>116.89</v>
      </c>
      <c r="J34" s="37">
        <f t="shared" si="16"/>
        <v>116.89</v>
      </c>
      <c r="K34" s="36">
        <v>116.89</v>
      </c>
      <c r="L34" s="36"/>
      <c r="M34" s="29"/>
      <c r="N34" s="25"/>
      <c r="O34" s="26" t="s">
        <v>187</v>
      </c>
      <c r="P34" s="43"/>
    </row>
    <row r="35" spans="1:16" s="27" customFormat="1" ht="30" customHeight="1">
      <c r="A35" s="20" t="s">
        <v>92</v>
      </c>
      <c r="B35" s="41" t="s">
        <v>44</v>
      </c>
      <c r="C35" s="21"/>
      <c r="D35" s="21">
        <v>2018</v>
      </c>
      <c r="E35" s="21">
        <v>2018</v>
      </c>
      <c r="F35" s="39">
        <v>1</v>
      </c>
      <c r="G35" s="39">
        <v>1</v>
      </c>
      <c r="H35" s="23" t="s">
        <v>29</v>
      </c>
      <c r="I35" s="110">
        <f t="shared" si="15"/>
        <v>83.956000000000003</v>
      </c>
      <c r="J35" s="37">
        <f t="shared" si="16"/>
        <v>83.956000000000003</v>
      </c>
      <c r="K35" s="36">
        <v>83.956000000000003</v>
      </c>
      <c r="L35" s="36"/>
      <c r="M35" s="29"/>
      <c r="N35" s="25"/>
      <c r="O35" s="26" t="s">
        <v>188</v>
      </c>
      <c r="P35" s="43"/>
    </row>
    <row r="36" spans="1:16" s="27" customFormat="1" ht="30" customHeight="1">
      <c r="A36" s="20" t="s">
        <v>94</v>
      </c>
      <c r="B36" s="41" t="s">
        <v>45</v>
      </c>
      <c r="C36" s="21"/>
      <c r="D36" s="21">
        <v>2018</v>
      </c>
      <c r="E36" s="21">
        <v>2018</v>
      </c>
      <c r="F36" s="39">
        <v>1</v>
      </c>
      <c r="G36" s="39">
        <v>1</v>
      </c>
      <c r="H36" s="23" t="s">
        <v>29</v>
      </c>
      <c r="I36" s="110">
        <f t="shared" si="15"/>
        <v>97.46</v>
      </c>
      <c r="J36" s="37">
        <f t="shared" si="16"/>
        <v>97.46</v>
      </c>
      <c r="K36" s="36">
        <v>97.46</v>
      </c>
      <c r="L36" s="36"/>
      <c r="M36" s="29"/>
      <c r="N36" s="25"/>
      <c r="O36" s="26" t="s">
        <v>189</v>
      </c>
      <c r="P36" s="43"/>
    </row>
    <row r="37" spans="1:16" s="27" customFormat="1" ht="30" customHeight="1">
      <c r="A37" s="20" t="s">
        <v>100</v>
      </c>
      <c r="B37" s="41" t="s">
        <v>95</v>
      </c>
      <c r="C37" s="21"/>
      <c r="D37" s="21">
        <v>2018</v>
      </c>
      <c r="E37" s="21">
        <v>2018</v>
      </c>
      <c r="F37" s="39">
        <v>1</v>
      </c>
      <c r="G37" s="39">
        <v>1</v>
      </c>
      <c r="H37" s="23" t="s">
        <v>29</v>
      </c>
      <c r="I37" s="110">
        <f t="shared" si="15"/>
        <v>87.811999999999998</v>
      </c>
      <c r="J37" s="37">
        <f t="shared" si="16"/>
        <v>87.811999999999998</v>
      </c>
      <c r="K37" s="36">
        <v>87.811999999999998</v>
      </c>
      <c r="L37" s="36"/>
      <c r="M37" s="29"/>
      <c r="N37" s="25"/>
      <c r="O37" s="26" t="s">
        <v>190</v>
      </c>
      <c r="P37" s="43"/>
    </row>
    <row r="38" spans="1:16" s="27" customFormat="1" ht="30" customHeight="1">
      <c r="A38" s="20" t="s">
        <v>101</v>
      </c>
      <c r="B38" s="41" t="s">
        <v>46</v>
      </c>
      <c r="C38" s="21"/>
      <c r="D38" s="21">
        <v>2018</v>
      </c>
      <c r="E38" s="21">
        <v>2018</v>
      </c>
      <c r="F38" s="39">
        <v>1</v>
      </c>
      <c r="G38" s="39">
        <v>1</v>
      </c>
      <c r="H38" s="23" t="s">
        <v>29</v>
      </c>
      <c r="I38" s="110">
        <f t="shared" si="15"/>
        <v>146.16300000000001</v>
      </c>
      <c r="J38" s="37">
        <f t="shared" si="16"/>
        <v>146.16300000000001</v>
      </c>
      <c r="K38" s="36">
        <v>146.16300000000001</v>
      </c>
      <c r="L38" s="36"/>
      <c r="M38" s="29"/>
      <c r="N38" s="25"/>
      <c r="O38" s="26" t="s">
        <v>191</v>
      </c>
      <c r="P38" s="43"/>
    </row>
    <row r="39" spans="1:16" s="27" customFormat="1" ht="30" customHeight="1">
      <c r="A39" s="20" t="s">
        <v>102</v>
      </c>
      <c r="B39" s="41" t="s">
        <v>47</v>
      </c>
      <c r="C39" s="21"/>
      <c r="D39" s="21">
        <v>2018</v>
      </c>
      <c r="E39" s="21">
        <v>2018</v>
      </c>
      <c r="F39" s="39">
        <v>1</v>
      </c>
      <c r="G39" s="39">
        <v>1</v>
      </c>
      <c r="H39" s="23" t="s">
        <v>29</v>
      </c>
      <c r="I39" s="110">
        <f t="shared" si="15"/>
        <v>189.43299999999999</v>
      </c>
      <c r="J39" s="37">
        <f t="shared" si="16"/>
        <v>189.43299999999999</v>
      </c>
      <c r="K39" s="36">
        <v>189.43299999999999</v>
      </c>
      <c r="L39" s="36"/>
      <c r="M39" s="29"/>
      <c r="N39" s="25"/>
      <c r="O39" s="26" t="s">
        <v>192</v>
      </c>
      <c r="P39" s="43"/>
    </row>
    <row r="40" spans="1:16" s="27" customFormat="1" ht="30" customHeight="1">
      <c r="A40" s="20" t="s">
        <v>103</v>
      </c>
      <c r="B40" s="41" t="s">
        <v>48</v>
      </c>
      <c r="C40" s="21"/>
      <c r="D40" s="21">
        <v>2018</v>
      </c>
      <c r="E40" s="21">
        <v>2018</v>
      </c>
      <c r="F40" s="39">
        <v>1</v>
      </c>
      <c r="G40" s="39">
        <v>1</v>
      </c>
      <c r="H40" s="23" t="s">
        <v>29</v>
      </c>
      <c r="I40" s="110">
        <f t="shared" si="15"/>
        <v>60.600999999999999</v>
      </c>
      <c r="J40" s="37">
        <f t="shared" si="16"/>
        <v>60.600999999999999</v>
      </c>
      <c r="K40" s="36">
        <v>60.600999999999999</v>
      </c>
      <c r="L40" s="36"/>
      <c r="M40" s="29"/>
      <c r="N40" s="25"/>
      <c r="O40" s="26" t="s">
        <v>193</v>
      </c>
      <c r="P40" s="43"/>
    </row>
    <row r="41" spans="1:16" s="27" customFormat="1" ht="30" customHeight="1">
      <c r="A41" s="20" t="s">
        <v>104</v>
      </c>
      <c r="B41" s="41" t="s">
        <v>49</v>
      </c>
      <c r="C41" s="21"/>
      <c r="D41" s="21">
        <v>2018</v>
      </c>
      <c r="E41" s="21">
        <v>2018</v>
      </c>
      <c r="F41" s="39">
        <v>1</v>
      </c>
      <c r="G41" s="39">
        <v>1</v>
      </c>
      <c r="H41" s="23" t="s">
        <v>29</v>
      </c>
      <c r="I41" s="110">
        <f t="shared" si="15"/>
        <v>204.655</v>
      </c>
      <c r="J41" s="37">
        <f t="shared" si="16"/>
        <v>204.655</v>
      </c>
      <c r="K41" s="36">
        <v>204.655</v>
      </c>
      <c r="L41" s="36"/>
      <c r="M41" s="29"/>
      <c r="N41" s="25"/>
      <c r="O41" s="26" t="s">
        <v>194</v>
      </c>
      <c r="P41" s="43"/>
    </row>
    <row r="42" spans="1:16" s="27" customFormat="1" ht="30" customHeight="1">
      <c r="A42" s="20" t="s">
        <v>105</v>
      </c>
      <c r="B42" s="41" t="s">
        <v>50</v>
      </c>
      <c r="C42" s="21"/>
      <c r="D42" s="21">
        <v>2018</v>
      </c>
      <c r="E42" s="21">
        <v>2018</v>
      </c>
      <c r="F42" s="39">
        <v>1</v>
      </c>
      <c r="G42" s="39">
        <v>1</v>
      </c>
      <c r="H42" s="23" t="s">
        <v>29</v>
      </c>
      <c r="I42" s="110">
        <f t="shared" si="15"/>
        <v>65.103999999999999</v>
      </c>
      <c r="J42" s="37">
        <f t="shared" si="16"/>
        <v>65.103999999999999</v>
      </c>
      <c r="K42" s="36">
        <v>65.103999999999999</v>
      </c>
      <c r="L42" s="36"/>
      <c r="M42" s="29"/>
      <c r="N42" s="25"/>
      <c r="O42" s="26" t="s">
        <v>195</v>
      </c>
      <c r="P42" s="43"/>
    </row>
    <row r="43" spans="1:16" s="27" customFormat="1" ht="30" customHeight="1">
      <c r="A43" s="20" t="s">
        <v>106</v>
      </c>
      <c r="B43" s="41" t="s">
        <v>51</v>
      </c>
      <c r="C43" s="21"/>
      <c r="D43" s="21">
        <v>2018</v>
      </c>
      <c r="E43" s="21">
        <v>2018</v>
      </c>
      <c r="F43" s="39">
        <v>1</v>
      </c>
      <c r="G43" s="39">
        <v>1</v>
      </c>
      <c r="H43" s="23" t="s">
        <v>29</v>
      </c>
      <c r="I43" s="110">
        <f t="shared" si="15"/>
        <v>47.363999999999997</v>
      </c>
      <c r="J43" s="37">
        <f t="shared" si="16"/>
        <v>47.363999999999997</v>
      </c>
      <c r="K43" s="36">
        <v>47.363999999999997</v>
      </c>
      <c r="L43" s="36"/>
      <c r="M43" s="29"/>
      <c r="N43" s="25"/>
      <c r="O43" s="26" t="s">
        <v>196</v>
      </c>
      <c r="P43" s="43"/>
    </row>
    <row r="44" spans="1:16" s="27" customFormat="1" ht="30" customHeight="1">
      <c r="A44" s="20" t="s">
        <v>107</v>
      </c>
      <c r="B44" s="41" t="s">
        <v>52</v>
      </c>
      <c r="C44" s="21"/>
      <c r="D44" s="21">
        <v>2018</v>
      </c>
      <c r="E44" s="21">
        <v>2018</v>
      </c>
      <c r="F44" s="39">
        <v>1</v>
      </c>
      <c r="G44" s="39">
        <v>1</v>
      </c>
      <c r="H44" s="23" t="s">
        <v>29</v>
      </c>
      <c r="I44" s="110">
        <f t="shared" si="15"/>
        <v>63.704999999999998</v>
      </c>
      <c r="J44" s="37">
        <f t="shared" si="16"/>
        <v>63.704999999999998</v>
      </c>
      <c r="K44" s="36">
        <v>63.704999999999998</v>
      </c>
      <c r="L44" s="36"/>
      <c r="M44" s="29"/>
      <c r="N44" s="25"/>
      <c r="O44" s="26" t="s">
        <v>197</v>
      </c>
      <c r="P44" s="43"/>
    </row>
    <row r="45" spans="1:16" s="27" customFormat="1" ht="30" customHeight="1">
      <c r="A45" s="20" t="s">
        <v>108</v>
      </c>
      <c r="B45" s="41" t="s">
        <v>53</v>
      </c>
      <c r="C45" s="21"/>
      <c r="D45" s="21">
        <v>2018</v>
      </c>
      <c r="E45" s="21">
        <v>2018</v>
      </c>
      <c r="F45" s="39">
        <v>1</v>
      </c>
      <c r="G45" s="39">
        <v>1</v>
      </c>
      <c r="H45" s="23" t="s">
        <v>29</v>
      </c>
      <c r="I45" s="110">
        <f t="shared" si="15"/>
        <v>57.883000000000003</v>
      </c>
      <c r="J45" s="37">
        <f t="shared" si="16"/>
        <v>57.883000000000003</v>
      </c>
      <c r="K45" s="36">
        <v>57.883000000000003</v>
      </c>
      <c r="L45" s="36"/>
      <c r="M45" s="29"/>
      <c r="N45" s="25"/>
      <c r="O45" s="26" t="s">
        <v>198</v>
      </c>
      <c r="P45" s="43"/>
    </row>
    <row r="46" spans="1:16" s="27" customFormat="1" ht="30" customHeight="1">
      <c r="A46" s="20" t="s">
        <v>118</v>
      </c>
      <c r="B46" s="41" t="s">
        <v>54</v>
      </c>
      <c r="C46" s="21"/>
      <c r="D46" s="21">
        <v>2018</v>
      </c>
      <c r="E46" s="21">
        <v>2018</v>
      </c>
      <c r="F46" s="39">
        <v>1</v>
      </c>
      <c r="G46" s="39">
        <v>1</v>
      </c>
      <c r="H46" s="23" t="s">
        <v>29</v>
      </c>
      <c r="I46" s="110">
        <f t="shared" si="15"/>
        <v>135.381</v>
      </c>
      <c r="J46" s="37">
        <f t="shared" si="16"/>
        <v>135.381</v>
      </c>
      <c r="K46" s="36">
        <v>135.381</v>
      </c>
      <c r="L46" s="36"/>
      <c r="M46" s="29"/>
      <c r="N46" s="25"/>
      <c r="O46" s="26" t="s">
        <v>199</v>
      </c>
      <c r="P46" s="43"/>
    </row>
    <row r="47" spans="1:16" s="27" customFormat="1" ht="30" customHeight="1">
      <c r="A47" s="20" t="s">
        <v>119</v>
      </c>
      <c r="B47" s="41" t="s">
        <v>55</v>
      </c>
      <c r="C47" s="21"/>
      <c r="D47" s="21">
        <v>2018</v>
      </c>
      <c r="E47" s="21">
        <v>2018</v>
      </c>
      <c r="F47" s="39">
        <v>1</v>
      </c>
      <c r="G47" s="39">
        <v>1</v>
      </c>
      <c r="H47" s="23" t="s">
        <v>29</v>
      </c>
      <c r="I47" s="110">
        <f t="shared" si="15"/>
        <v>200.554</v>
      </c>
      <c r="J47" s="37">
        <f t="shared" si="16"/>
        <v>200.554</v>
      </c>
      <c r="K47" s="36">
        <v>200.554</v>
      </c>
      <c r="L47" s="36"/>
      <c r="M47" s="29"/>
      <c r="N47" s="25"/>
      <c r="O47" s="26" t="s">
        <v>200</v>
      </c>
      <c r="P47" s="43"/>
    </row>
    <row r="48" spans="1:16" s="27" customFormat="1" ht="30" customHeight="1">
      <c r="A48" s="20" t="s">
        <v>120</v>
      </c>
      <c r="B48" s="41" t="s">
        <v>56</v>
      </c>
      <c r="C48" s="21"/>
      <c r="D48" s="21">
        <v>2018</v>
      </c>
      <c r="E48" s="21">
        <v>2018</v>
      </c>
      <c r="F48" s="39">
        <v>1</v>
      </c>
      <c r="G48" s="39">
        <v>1</v>
      </c>
      <c r="H48" s="23" t="s">
        <v>29</v>
      </c>
      <c r="I48" s="110">
        <f t="shared" si="15"/>
        <v>59.682000000000002</v>
      </c>
      <c r="J48" s="37">
        <f t="shared" si="16"/>
        <v>59.682000000000002</v>
      </c>
      <c r="K48" s="36">
        <v>59.682000000000002</v>
      </c>
      <c r="L48" s="36"/>
      <c r="M48" s="29"/>
      <c r="N48" s="25"/>
      <c r="O48" s="26" t="s">
        <v>201</v>
      </c>
      <c r="P48" s="43"/>
    </row>
    <row r="49" spans="1:16" s="27" customFormat="1" ht="30" customHeight="1">
      <c r="A49" s="20" t="s">
        <v>121</v>
      </c>
      <c r="B49" s="41" t="s">
        <v>296</v>
      </c>
      <c r="C49" s="21"/>
      <c r="D49" s="21">
        <v>2018</v>
      </c>
      <c r="E49" s="21">
        <v>2018</v>
      </c>
      <c r="F49" s="39">
        <v>1</v>
      </c>
      <c r="G49" s="39">
        <v>1</v>
      </c>
      <c r="H49" s="23" t="s">
        <v>29</v>
      </c>
      <c r="I49" s="110">
        <f t="shared" si="15"/>
        <v>32.701999999999998</v>
      </c>
      <c r="J49" s="37">
        <f t="shared" si="16"/>
        <v>32.701999999999998</v>
      </c>
      <c r="K49" s="36">
        <v>32.701999999999998</v>
      </c>
      <c r="L49" s="36"/>
      <c r="M49" s="29"/>
      <c r="N49" s="25"/>
      <c r="O49" s="26" t="s">
        <v>202</v>
      </c>
      <c r="P49" s="43"/>
    </row>
    <row r="50" spans="1:16" s="27" customFormat="1" ht="30" customHeight="1">
      <c r="A50" s="20" t="s">
        <v>122</v>
      </c>
      <c r="B50" s="41" t="s">
        <v>57</v>
      </c>
      <c r="C50" s="21"/>
      <c r="D50" s="21">
        <v>2018</v>
      </c>
      <c r="E50" s="21">
        <v>2018</v>
      </c>
      <c r="F50" s="39">
        <v>1</v>
      </c>
      <c r="G50" s="39">
        <v>1</v>
      </c>
      <c r="H50" s="23" t="s">
        <v>29</v>
      </c>
      <c r="I50" s="110">
        <f t="shared" si="15"/>
        <v>101.535</v>
      </c>
      <c r="J50" s="37">
        <f t="shared" si="16"/>
        <v>101.535</v>
      </c>
      <c r="K50" s="36">
        <f>101.535</f>
        <v>101.535</v>
      </c>
      <c r="L50" s="36"/>
      <c r="M50" s="29"/>
      <c r="N50" s="25"/>
      <c r="O50" s="26" t="s">
        <v>203</v>
      </c>
      <c r="P50" s="43"/>
    </row>
    <row r="51" spans="1:16" s="27" customFormat="1" ht="30" customHeight="1">
      <c r="A51" s="20" t="s">
        <v>123</v>
      </c>
      <c r="B51" s="41" t="s">
        <v>58</v>
      </c>
      <c r="C51" s="21"/>
      <c r="D51" s="21">
        <v>2018</v>
      </c>
      <c r="E51" s="21">
        <v>2018</v>
      </c>
      <c r="F51" s="39">
        <v>1</v>
      </c>
      <c r="G51" s="39">
        <v>1</v>
      </c>
      <c r="H51" s="23" t="s">
        <v>29</v>
      </c>
      <c r="I51" s="110">
        <f t="shared" si="15"/>
        <v>37.215000000000003</v>
      </c>
      <c r="J51" s="37">
        <f t="shared" si="16"/>
        <v>37.215000000000003</v>
      </c>
      <c r="K51" s="36">
        <v>37.215000000000003</v>
      </c>
      <c r="L51" s="36"/>
      <c r="M51" s="29"/>
      <c r="N51" s="25"/>
      <c r="O51" s="26" t="s">
        <v>204</v>
      </c>
      <c r="P51" s="43"/>
    </row>
    <row r="52" spans="1:16" s="27" customFormat="1" ht="30" customHeight="1">
      <c r="A52" s="20" t="s">
        <v>124</v>
      </c>
      <c r="B52" s="41" t="s">
        <v>59</v>
      </c>
      <c r="C52" s="21"/>
      <c r="D52" s="21">
        <v>2018</v>
      </c>
      <c r="E52" s="21">
        <v>2018</v>
      </c>
      <c r="F52" s="39">
        <v>1</v>
      </c>
      <c r="G52" s="39">
        <v>1</v>
      </c>
      <c r="H52" s="23" t="s">
        <v>29</v>
      </c>
      <c r="I52" s="110">
        <f t="shared" si="15"/>
        <v>76.569000000000003</v>
      </c>
      <c r="J52" s="37">
        <f t="shared" si="16"/>
        <v>76.569000000000003</v>
      </c>
      <c r="K52" s="36">
        <v>76.569000000000003</v>
      </c>
      <c r="L52" s="36"/>
      <c r="M52" s="29"/>
      <c r="N52" s="25"/>
      <c r="O52" s="26" t="s">
        <v>205</v>
      </c>
      <c r="P52" s="43"/>
    </row>
    <row r="53" spans="1:16" s="27" customFormat="1" ht="30" customHeight="1">
      <c r="A53" s="20" t="s">
        <v>125</v>
      </c>
      <c r="B53" s="41" t="s">
        <v>60</v>
      </c>
      <c r="C53" s="21"/>
      <c r="D53" s="21">
        <v>2018</v>
      </c>
      <c r="E53" s="21">
        <v>2018</v>
      </c>
      <c r="F53" s="39">
        <v>1</v>
      </c>
      <c r="G53" s="39">
        <v>1</v>
      </c>
      <c r="H53" s="23" t="s">
        <v>29</v>
      </c>
      <c r="I53" s="110">
        <f t="shared" si="15"/>
        <v>66.281000000000006</v>
      </c>
      <c r="J53" s="37">
        <f t="shared" si="16"/>
        <v>66.281000000000006</v>
      </c>
      <c r="K53" s="36">
        <v>66.281000000000006</v>
      </c>
      <c r="L53" s="36"/>
      <c r="M53" s="29"/>
      <c r="N53" s="25"/>
      <c r="O53" s="26" t="s">
        <v>206</v>
      </c>
      <c r="P53" s="43"/>
    </row>
    <row r="54" spans="1:16" s="27" customFormat="1" ht="30" customHeight="1">
      <c r="A54" s="20" t="s">
        <v>126</v>
      </c>
      <c r="B54" s="41" t="s">
        <v>61</v>
      </c>
      <c r="C54" s="21"/>
      <c r="D54" s="21">
        <v>2018</v>
      </c>
      <c r="E54" s="21">
        <v>2018</v>
      </c>
      <c r="F54" s="39">
        <v>1</v>
      </c>
      <c r="G54" s="39">
        <v>1</v>
      </c>
      <c r="H54" s="23" t="s">
        <v>29</v>
      </c>
      <c r="I54" s="110">
        <f t="shared" si="15"/>
        <v>51.241999999999997</v>
      </c>
      <c r="J54" s="37">
        <f t="shared" si="16"/>
        <v>51.241999999999997</v>
      </c>
      <c r="K54" s="36">
        <v>51.241999999999997</v>
      </c>
      <c r="L54" s="36"/>
      <c r="M54" s="29"/>
      <c r="N54" s="25"/>
      <c r="O54" s="26" t="s">
        <v>207</v>
      </c>
      <c r="P54" s="43"/>
    </row>
    <row r="55" spans="1:16" s="27" customFormat="1" ht="30" customHeight="1">
      <c r="A55" s="20" t="s">
        <v>127</v>
      </c>
      <c r="B55" s="41" t="s">
        <v>62</v>
      </c>
      <c r="C55" s="21"/>
      <c r="D55" s="21">
        <v>2018</v>
      </c>
      <c r="E55" s="21">
        <v>2018</v>
      </c>
      <c r="F55" s="39">
        <v>1</v>
      </c>
      <c r="G55" s="39">
        <v>1</v>
      </c>
      <c r="H55" s="23" t="s">
        <v>29</v>
      </c>
      <c r="I55" s="110">
        <f t="shared" si="15"/>
        <v>41.164000000000001</v>
      </c>
      <c r="J55" s="37">
        <f t="shared" si="16"/>
        <v>41.164000000000001</v>
      </c>
      <c r="K55" s="36">
        <v>41.164000000000001</v>
      </c>
      <c r="L55" s="36"/>
      <c r="M55" s="29"/>
      <c r="N55" s="25"/>
      <c r="O55" s="26" t="s">
        <v>208</v>
      </c>
      <c r="P55" s="43"/>
    </row>
    <row r="56" spans="1:16" s="27" customFormat="1" ht="30" customHeight="1">
      <c r="A56" s="20" t="s">
        <v>128</v>
      </c>
      <c r="B56" s="41" t="s">
        <v>63</v>
      </c>
      <c r="C56" s="21"/>
      <c r="D56" s="21">
        <v>2018</v>
      </c>
      <c r="E56" s="21">
        <v>2018</v>
      </c>
      <c r="F56" s="39">
        <v>1</v>
      </c>
      <c r="G56" s="39">
        <v>1</v>
      </c>
      <c r="H56" s="23" t="s">
        <v>29</v>
      </c>
      <c r="I56" s="110">
        <f t="shared" si="15"/>
        <v>35.807000000000002</v>
      </c>
      <c r="J56" s="37">
        <f t="shared" si="16"/>
        <v>35.807000000000002</v>
      </c>
      <c r="K56" s="36">
        <v>35.807000000000002</v>
      </c>
      <c r="L56" s="36"/>
      <c r="M56" s="29"/>
      <c r="N56" s="25"/>
      <c r="O56" s="26" t="s">
        <v>209</v>
      </c>
      <c r="P56" s="43"/>
    </row>
    <row r="57" spans="1:16" s="27" customFormat="1" ht="30" customHeight="1">
      <c r="A57" s="20" t="s">
        <v>129</v>
      </c>
      <c r="B57" s="41" t="s">
        <v>64</v>
      </c>
      <c r="C57" s="21"/>
      <c r="D57" s="21">
        <v>2018</v>
      </c>
      <c r="E57" s="21">
        <v>2018</v>
      </c>
      <c r="F57" s="39">
        <v>1</v>
      </c>
      <c r="G57" s="39">
        <v>1</v>
      </c>
      <c r="H57" s="23" t="s">
        <v>29</v>
      </c>
      <c r="I57" s="110">
        <f t="shared" si="15"/>
        <v>52.972999999999999</v>
      </c>
      <c r="J57" s="37">
        <f t="shared" si="16"/>
        <v>52.972999999999999</v>
      </c>
      <c r="K57" s="36">
        <v>52.972999999999999</v>
      </c>
      <c r="L57" s="36"/>
      <c r="M57" s="29"/>
      <c r="N57" s="25"/>
      <c r="O57" s="26" t="s">
        <v>210</v>
      </c>
      <c r="P57" s="43"/>
    </row>
    <row r="58" spans="1:16" s="27" customFormat="1" ht="30" customHeight="1">
      <c r="A58" s="20" t="s">
        <v>130</v>
      </c>
      <c r="B58" s="41" t="s">
        <v>96</v>
      </c>
      <c r="C58" s="21"/>
      <c r="D58" s="21">
        <v>2018</v>
      </c>
      <c r="E58" s="21">
        <v>2018</v>
      </c>
      <c r="F58" s="39">
        <v>1</v>
      </c>
      <c r="G58" s="39">
        <v>1</v>
      </c>
      <c r="H58" s="23" t="s">
        <v>29</v>
      </c>
      <c r="I58" s="110">
        <f t="shared" si="15"/>
        <v>69.840999999999994</v>
      </c>
      <c r="J58" s="37">
        <f t="shared" si="16"/>
        <v>69.840999999999994</v>
      </c>
      <c r="K58" s="36">
        <v>69.840999999999994</v>
      </c>
      <c r="L58" s="36"/>
      <c r="M58" s="29"/>
      <c r="N58" s="25"/>
      <c r="O58" s="26" t="s">
        <v>211</v>
      </c>
      <c r="P58" s="43"/>
    </row>
    <row r="59" spans="1:16" s="27" customFormat="1" ht="30" customHeight="1">
      <c r="A59" s="20" t="s">
        <v>131</v>
      </c>
      <c r="B59" s="41" t="s">
        <v>65</v>
      </c>
      <c r="C59" s="21"/>
      <c r="D59" s="21">
        <v>2018</v>
      </c>
      <c r="E59" s="21">
        <v>2018</v>
      </c>
      <c r="F59" s="39">
        <v>1</v>
      </c>
      <c r="G59" s="39">
        <v>1</v>
      </c>
      <c r="H59" s="23" t="s">
        <v>29</v>
      </c>
      <c r="I59" s="110">
        <f t="shared" si="15"/>
        <v>59.259</v>
      </c>
      <c r="J59" s="37">
        <f t="shared" si="16"/>
        <v>59.259</v>
      </c>
      <c r="K59" s="36">
        <v>59.259</v>
      </c>
      <c r="L59" s="36"/>
      <c r="M59" s="29"/>
      <c r="N59" s="25"/>
      <c r="O59" s="26" t="s">
        <v>212</v>
      </c>
      <c r="P59" s="43"/>
    </row>
    <row r="60" spans="1:16" s="27" customFormat="1" ht="30" customHeight="1">
      <c r="A60" s="20" t="s">
        <v>132</v>
      </c>
      <c r="B60" s="41" t="s">
        <v>97</v>
      </c>
      <c r="C60" s="21"/>
      <c r="D60" s="21">
        <v>2018</v>
      </c>
      <c r="E60" s="21">
        <v>2018</v>
      </c>
      <c r="F60" s="39">
        <v>1</v>
      </c>
      <c r="G60" s="39">
        <v>1</v>
      </c>
      <c r="H60" s="23" t="s">
        <v>29</v>
      </c>
      <c r="I60" s="110">
        <f t="shared" si="15"/>
        <v>59.363999999999997</v>
      </c>
      <c r="J60" s="37">
        <f t="shared" si="16"/>
        <v>59.363999999999997</v>
      </c>
      <c r="K60" s="36">
        <v>59.363999999999997</v>
      </c>
      <c r="L60" s="36"/>
      <c r="M60" s="29"/>
      <c r="N60" s="25"/>
      <c r="O60" s="26" t="s">
        <v>213</v>
      </c>
      <c r="P60" s="43"/>
    </row>
    <row r="61" spans="1:16" s="27" customFormat="1" ht="30" customHeight="1">
      <c r="A61" s="20" t="s">
        <v>133</v>
      </c>
      <c r="B61" s="41" t="s">
        <v>98</v>
      </c>
      <c r="C61" s="21"/>
      <c r="D61" s="21">
        <v>2018</v>
      </c>
      <c r="E61" s="21">
        <v>2018</v>
      </c>
      <c r="F61" s="39">
        <v>1</v>
      </c>
      <c r="G61" s="39">
        <v>1</v>
      </c>
      <c r="H61" s="23" t="s">
        <v>29</v>
      </c>
      <c r="I61" s="110">
        <f t="shared" si="15"/>
        <v>82.980999999999995</v>
      </c>
      <c r="J61" s="37">
        <f t="shared" si="16"/>
        <v>82.980999999999995</v>
      </c>
      <c r="K61" s="36">
        <v>82.980999999999995</v>
      </c>
      <c r="L61" s="36"/>
      <c r="M61" s="29"/>
      <c r="N61" s="25"/>
      <c r="O61" s="26" t="s">
        <v>214</v>
      </c>
      <c r="P61" s="43"/>
    </row>
    <row r="62" spans="1:16" s="27" customFormat="1" ht="30" customHeight="1">
      <c r="A62" s="20" t="s">
        <v>134</v>
      </c>
      <c r="B62" s="41" t="s">
        <v>66</v>
      </c>
      <c r="C62" s="21"/>
      <c r="D62" s="21">
        <v>2018</v>
      </c>
      <c r="E62" s="21">
        <v>2018</v>
      </c>
      <c r="F62" s="39">
        <v>1</v>
      </c>
      <c r="G62" s="39">
        <v>1</v>
      </c>
      <c r="H62" s="23" t="s">
        <v>29</v>
      </c>
      <c r="I62" s="110">
        <f t="shared" si="15"/>
        <v>67.134</v>
      </c>
      <c r="J62" s="37">
        <f t="shared" si="16"/>
        <v>67.134</v>
      </c>
      <c r="K62" s="36">
        <v>67.134</v>
      </c>
      <c r="L62" s="36"/>
      <c r="M62" s="29"/>
      <c r="N62" s="25"/>
      <c r="O62" s="26" t="s">
        <v>215</v>
      </c>
      <c r="P62" s="43"/>
    </row>
    <row r="63" spans="1:16" s="27" customFormat="1" ht="30" customHeight="1">
      <c r="A63" s="20" t="s">
        <v>135</v>
      </c>
      <c r="B63" s="41" t="s">
        <v>67</v>
      </c>
      <c r="C63" s="21"/>
      <c r="D63" s="21">
        <v>2018</v>
      </c>
      <c r="E63" s="21">
        <v>2018</v>
      </c>
      <c r="F63" s="39">
        <v>1</v>
      </c>
      <c r="G63" s="39">
        <v>1</v>
      </c>
      <c r="H63" s="23" t="s">
        <v>29</v>
      </c>
      <c r="I63" s="110">
        <f t="shared" si="15"/>
        <v>54.924999999999997</v>
      </c>
      <c r="J63" s="37">
        <f t="shared" si="16"/>
        <v>54.924999999999997</v>
      </c>
      <c r="K63" s="36">
        <v>54.924999999999997</v>
      </c>
      <c r="L63" s="36"/>
      <c r="M63" s="29"/>
      <c r="N63" s="25"/>
      <c r="O63" s="26" t="s">
        <v>216</v>
      </c>
      <c r="P63" s="43"/>
    </row>
    <row r="64" spans="1:16" s="27" customFormat="1" ht="30" customHeight="1">
      <c r="A64" s="20" t="s">
        <v>136</v>
      </c>
      <c r="B64" s="41" t="s">
        <v>68</v>
      </c>
      <c r="C64" s="21"/>
      <c r="D64" s="21">
        <v>2018</v>
      </c>
      <c r="E64" s="21">
        <v>2018</v>
      </c>
      <c r="F64" s="39">
        <v>1</v>
      </c>
      <c r="G64" s="39">
        <v>1</v>
      </c>
      <c r="H64" s="23" t="s">
        <v>29</v>
      </c>
      <c r="I64" s="110">
        <f t="shared" si="15"/>
        <v>73.361000000000004</v>
      </c>
      <c r="J64" s="37">
        <f t="shared" si="16"/>
        <v>73.361000000000004</v>
      </c>
      <c r="K64" s="36">
        <v>73.361000000000004</v>
      </c>
      <c r="L64" s="36"/>
      <c r="M64" s="29"/>
      <c r="N64" s="25"/>
      <c r="O64" s="26" t="s">
        <v>217</v>
      </c>
      <c r="P64" s="43"/>
    </row>
    <row r="65" spans="1:16" s="27" customFormat="1" ht="30" customHeight="1">
      <c r="A65" s="20" t="s">
        <v>137</v>
      </c>
      <c r="B65" s="41" t="s">
        <v>69</v>
      </c>
      <c r="C65" s="21"/>
      <c r="D65" s="21">
        <v>2018</v>
      </c>
      <c r="E65" s="21">
        <v>2018</v>
      </c>
      <c r="F65" s="39">
        <v>1</v>
      </c>
      <c r="G65" s="39">
        <v>1</v>
      </c>
      <c r="H65" s="23" t="s">
        <v>29</v>
      </c>
      <c r="I65" s="110">
        <f t="shared" si="15"/>
        <v>42.423999999999999</v>
      </c>
      <c r="J65" s="37">
        <f t="shared" si="16"/>
        <v>42.423999999999999</v>
      </c>
      <c r="K65" s="36">
        <v>42.423999999999999</v>
      </c>
      <c r="L65" s="36"/>
      <c r="M65" s="29"/>
      <c r="N65" s="25"/>
      <c r="O65" s="26" t="s">
        <v>218</v>
      </c>
      <c r="P65" s="43"/>
    </row>
    <row r="66" spans="1:16" s="27" customFormat="1" ht="30" customHeight="1">
      <c r="A66" s="20" t="s">
        <v>138</v>
      </c>
      <c r="B66" s="41" t="s">
        <v>99</v>
      </c>
      <c r="C66" s="21"/>
      <c r="D66" s="21">
        <v>2018</v>
      </c>
      <c r="E66" s="21">
        <v>2018</v>
      </c>
      <c r="F66" s="39">
        <v>1</v>
      </c>
      <c r="G66" s="39">
        <v>1</v>
      </c>
      <c r="H66" s="23" t="s">
        <v>29</v>
      </c>
      <c r="I66" s="110">
        <f t="shared" si="15"/>
        <v>390.85500000000002</v>
      </c>
      <c r="J66" s="37">
        <f t="shared" si="16"/>
        <v>390.85500000000002</v>
      </c>
      <c r="K66" s="36">
        <v>390.85500000000002</v>
      </c>
      <c r="L66" s="36"/>
      <c r="M66" s="29"/>
      <c r="N66" s="25"/>
      <c r="O66" s="26" t="s">
        <v>219</v>
      </c>
      <c r="P66" s="43"/>
    </row>
    <row r="67" spans="1:16" s="27" customFormat="1" ht="30" customHeight="1">
      <c r="A67" s="20" t="s">
        <v>139</v>
      </c>
      <c r="B67" s="41" t="s">
        <v>70</v>
      </c>
      <c r="C67" s="21"/>
      <c r="D67" s="21">
        <v>2018</v>
      </c>
      <c r="E67" s="21">
        <v>2018</v>
      </c>
      <c r="F67" s="39">
        <v>1</v>
      </c>
      <c r="G67" s="39">
        <v>1</v>
      </c>
      <c r="H67" s="23" t="s">
        <v>29</v>
      </c>
      <c r="I67" s="110">
        <f t="shared" si="15"/>
        <v>58.569000000000003</v>
      </c>
      <c r="J67" s="37">
        <f t="shared" si="16"/>
        <v>58.569000000000003</v>
      </c>
      <c r="K67" s="36">
        <v>58.569000000000003</v>
      </c>
      <c r="L67" s="36"/>
      <c r="M67" s="29"/>
      <c r="N67" s="25"/>
      <c r="O67" s="26" t="s">
        <v>220</v>
      </c>
      <c r="P67" s="43"/>
    </row>
    <row r="68" spans="1:16" s="27" customFormat="1" ht="30" customHeight="1">
      <c r="A68" s="20" t="s">
        <v>140</v>
      </c>
      <c r="B68" s="41" t="s">
        <v>71</v>
      </c>
      <c r="C68" s="21"/>
      <c r="D68" s="21">
        <v>2018</v>
      </c>
      <c r="E68" s="21">
        <v>2018</v>
      </c>
      <c r="F68" s="39">
        <v>1</v>
      </c>
      <c r="G68" s="39">
        <v>1</v>
      </c>
      <c r="H68" s="23" t="s">
        <v>29</v>
      </c>
      <c r="I68" s="110">
        <f t="shared" si="15"/>
        <v>57.457000000000001</v>
      </c>
      <c r="J68" s="37">
        <f t="shared" si="16"/>
        <v>57.457000000000001</v>
      </c>
      <c r="K68" s="36">
        <v>57.457000000000001</v>
      </c>
      <c r="L68" s="36"/>
      <c r="M68" s="29"/>
      <c r="N68" s="25"/>
      <c r="O68" s="26" t="s">
        <v>221</v>
      </c>
      <c r="P68" s="43"/>
    </row>
    <row r="69" spans="1:16" s="27" customFormat="1" ht="30" customHeight="1">
      <c r="A69" s="20" t="s">
        <v>141</v>
      </c>
      <c r="B69" s="41" t="s">
        <v>72</v>
      </c>
      <c r="C69" s="21"/>
      <c r="D69" s="21">
        <v>2018</v>
      </c>
      <c r="E69" s="21">
        <v>2018</v>
      </c>
      <c r="F69" s="39">
        <v>1</v>
      </c>
      <c r="G69" s="39">
        <v>1</v>
      </c>
      <c r="H69" s="23" t="s">
        <v>29</v>
      </c>
      <c r="I69" s="110">
        <f t="shared" si="15"/>
        <v>73.98</v>
      </c>
      <c r="J69" s="37">
        <f t="shared" si="16"/>
        <v>73.98</v>
      </c>
      <c r="K69" s="36">
        <v>73.98</v>
      </c>
      <c r="L69" s="36"/>
      <c r="M69" s="29"/>
      <c r="N69" s="25"/>
      <c r="O69" s="26" t="s">
        <v>222</v>
      </c>
      <c r="P69" s="43"/>
    </row>
    <row r="70" spans="1:16" s="27" customFormat="1" ht="30" customHeight="1">
      <c r="A70" s="20" t="s">
        <v>142</v>
      </c>
      <c r="B70" s="41" t="s">
        <v>286</v>
      </c>
      <c r="C70" s="21"/>
      <c r="D70" s="21">
        <v>2018</v>
      </c>
      <c r="E70" s="21">
        <v>2018</v>
      </c>
      <c r="F70" s="39">
        <v>1</v>
      </c>
      <c r="G70" s="39">
        <v>1</v>
      </c>
      <c r="H70" s="23" t="s">
        <v>29</v>
      </c>
      <c r="I70" s="110">
        <f t="shared" si="15"/>
        <v>57.368000000000002</v>
      </c>
      <c r="J70" s="37">
        <f t="shared" si="16"/>
        <v>57.368000000000002</v>
      </c>
      <c r="K70" s="36">
        <v>57.368000000000002</v>
      </c>
      <c r="L70" s="36"/>
      <c r="M70" s="29"/>
      <c r="N70" s="25"/>
      <c r="O70" s="26" t="s">
        <v>223</v>
      </c>
      <c r="P70" s="43"/>
    </row>
    <row r="71" spans="1:16" s="27" customFormat="1" ht="30" customHeight="1">
      <c r="A71" s="20" t="s">
        <v>143</v>
      </c>
      <c r="B71" s="41" t="s">
        <v>73</v>
      </c>
      <c r="C71" s="21"/>
      <c r="D71" s="21">
        <v>2018</v>
      </c>
      <c r="E71" s="21">
        <v>2018</v>
      </c>
      <c r="F71" s="39">
        <v>1</v>
      </c>
      <c r="G71" s="39">
        <v>1</v>
      </c>
      <c r="H71" s="23" t="s">
        <v>29</v>
      </c>
      <c r="I71" s="110">
        <f t="shared" si="15"/>
        <v>52.933</v>
      </c>
      <c r="J71" s="37">
        <f t="shared" si="16"/>
        <v>52.933</v>
      </c>
      <c r="K71" s="36">
        <v>52.933</v>
      </c>
      <c r="L71" s="36"/>
      <c r="M71" s="29"/>
      <c r="N71" s="25"/>
      <c r="O71" s="26" t="s">
        <v>224</v>
      </c>
      <c r="P71" s="43"/>
    </row>
    <row r="72" spans="1:16" s="27" customFormat="1" ht="30" customHeight="1">
      <c r="A72" s="20" t="s">
        <v>144</v>
      </c>
      <c r="B72" s="41" t="s">
        <v>287</v>
      </c>
      <c r="C72" s="21"/>
      <c r="D72" s="21">
        <v>2018</v>
      </c>
      <c r="E72" s="21">
        <v>2018</v>
      </c>
      <c r="F72" s="39">
        <v>1</v>
      </c>
      <c r="G72" s="39">
        <v>1</v>
      </c>
      <c r="H72" s="23" t="s">
        <v>29</v>
      </c>
      <c r="I72" s="110">
        <f t="shared" si="15"/>
        <v>58.85</v>
      </c>
      <c r="J72" s="37">
        <f t="shared" si="16"/>
        <v>58.85</v>
      </c>
      <c r="K72" s="36">
        <v>58.85</v>
      </c>
      <c r="L72" s="36"/>
      <c r="M72" s="29"/>
      <c r="N72" s="25"/>
      <c r="O72" s="26" t="s">
        <v>225</v>
      </c>
      <c r="P72" s="43"/>
    </row>
    <row r="73" spans="1:16" s="27" customFormat="1" ht="30" customHeight="1">
      <c r="A73" s="20" t="s">
        <v>145</v>
      </c>
      <c r="B73" s="41" t="s">
        <v>74</v>
      </c>
      <c r="C73" s="21"/>
      <c r="D73" s="21">
        <v>2018</v>
      </c>
      <c r="E73" s="21">
        <v>2018</v>
      </c>
      <c r="F73" s="39">
        <v>1</v>
      </c>
      <c r="G73" s="39">
        <v>1</v>
      </c>
      <c r="H73" s="23" t="s">
        <v>29</v>
      </c>
      <c r="I73" s="110">
        <f t="shared" si="15"/>
        <v>47.482999999999997</v>
      </c>
      <c r="J73" s="37">
        <f t="shared" si="16"/>
        <v>47.482999999999997</v>
      </c>
      <c r="K73" s="36">
        <v>47.482999999999997</v>
      </c>
      <c r="L73" s="36"/>
      <c r="M73" s="29"/>
      <c r="N73" s="25"/>
      <c r="O73" s="26" t="s">
        <v>226</v>
      </c>
      <c r="P73" s="43"/>
    </row>
    <row r="74" spans="1:16" s="27" customFormat="1" ht="30" customHeight="1">
      <c r="A74" s="20" t="s">
        <v>146</v>
      </c>
      <c r="B74" s="41" t="s">
        <v>288</v>
      </c>
      <c r="C74" s="21"/>
      <c r="D74" s="21">
        <v>2018</v>
      </c>
      <c r="E74" s="21">
        <v>2018</v>
      </c>
      <c r="F74" s="39">
        <v>1</v>
      </c>
      <c r="G74" s="39">
        <v>1</v>
      </c>
      <c r="H74" s="23" t="s">
        <v>29</v>
      </c>
      <c r="I74" s="110">
        <f t="shared" si="15"/>
        <v>28.146000000000001</v>
      </c>
      <c r="J74" s="37">
        <f t="shared" si="16"/>
        <v>28.146000000000001</v>
      </c>
      <c r="K74" s="36">
        <v>28.146000000000001</v>
      </c>
      <c r="L74" s="36"/>
      <c r="M74" s="29"/>
      <c r="N74" s="25"/>
      <c r="O74" s="26" t="s">
        <v>227</v>
      </c>
      <c r="P74" s="43"/>
    </row>
    <row r="75" spans="1:16" s="27" customFormat="1" ht="30" customHeight="1">
      <c r="A75" s="20" t="s">
        <v>147</v>
      </c>
      <c r="B75" s="41" t="s">
        <v>289</v>
      </c>
      <c r="C75" s="21"/>
      <c r="D75" s="21">
        <v>2018</v>
      </c>
      <c r="E75" s="21">
        <v>2018</v>
      </c>
      <c r="F75" s="39">
        <v>1</v>
      </c>
      <c r="G75" s="39">
        <v>1</v>
      </c>
      <c r="H75" s="23" t="s">
        <v>29</v>
      </c>
      <c r="I75" s="110">
        <f t="shared" si="15"/>
        <v>41.515999999999998</v>
      </c>
      <c r="J75" s="37">
        <f t="shared" si="16"/>
        <v>41.515999999999998</v>
      </c>
      <c r="K75" s="36">
        <v>41.515999999999998</v>
      </c>
      <c r="L75" s="36"/>
      <c r="M75" s="29"/>
      <c r="N75" s="25"/>
      <c r="O75" s="26" t="s">
        <v>228</v>
      </c>
      <c r="P75" s="43"/>
    </row>
    <row r="76" spans="1:16" s="27" customFormat="1" ht="30" customHeight="1">
      <c r="A76" s="20" t="s">
        <v>148</v>
      </c>
      <c r="B76" s="41" t="s">
        <v>75</v>
      </c>
      <c r="C76" s="21"/>
      <c r="D76" s="21">
        <v>2018</v>
      </c>
      <c r="E76" s="21">
        <v>2018</v>
      </c>
      <c r="F76" s="39">
        <v>1</v>
      </c>
      <c r="G76" s="39">
        <v>1</v>
      </c>
      <c r="H76" s="23" t="s">
        <v>29</v>
      </c>
      <c r="I76" s="110">
        <f t="shared" si="15"/>
        <v>62.695999999999998</v>
      </c>
      <c r="J76" s="37">
        <f t="shared" si="16"/>
        <v>62.695999999999998</v>
      </c>
      <c r="K76" s="36">
        <f>52.619+10.077</f>
        <v>62.695999999999998</v>
      </c>
      <c r="L76" s="36"/>
      <c r="M76" s="29"/>
      <c r="N76" s="25"/>
      <c r="O76" s="26" t="s">
        <v>229</v>
      </c>
      <c r="P76" s="43"/>
    </row>
    <row r="77" spans="1:16" s="27" customFormat="1" ht="30" customHeight="1">
      <c r="A77" s="20" t="s">
        <v>149</v>
      </c>
      <c r="B77" s="41" t="s">
        <v>290</v>
      </c>
      <c r="C77" s="21"/>
      <c r="D77" s="21">
        <v>2018</v>
      </c>
      <c r="E77" s="21">
        <v>2018</v>
      </c>
      <c r="F77" s="39">
        <v>1</v>
      </c>
      <c r="G77" s="39">
        <v>1</v>
      </c>
      <c r="H77" s="23" t="s">
        <v>29</v>
      </c>
      <c r="I77" s="110">
        <f t="shared" si="15"/>
        <v>74.716999999999999</v>
      </c>
      <c r="J77" s="37">
        <f t="shared" si="16"/>
        <v>74.716999999999999</v>
      </c>
      <c r="K77" s="36">
        <v>74.716999999999999</v>
      </c>
      <c r="L77" s="36"/>
      <c r="M77" s="29"/>
      <c r="N77" s="25"/>
      <c r="O77" s="26" t="s">
        <v>230</v>
      </c>
      <c r="P77" s="43"/>
    </row>
    <row r="78" spans="1:16" s="27" customFormat="1" ht="30" customHeight="1">
      <c r="A78" s="20" t="s">
        <v>150</v>
      </c>
      <c r="B78" s="41" t="s">
        <v>76</v>
      </c>
      <c r="C78" s="21"/>
      <c r="D78" s="21">
        <v>2018</v>
      </c>
      <c r="E78" s="21">
        <v>2018</v>
      </c>
      <c r="F78" s="39">
        <v>1</v>
      </c>
      <c r="G78" s="39">
        <v>1</v>
      </c>
      <c r="H78" s="23" t="s">
        <v>29</v>
      </c>
      <c r="I78" s="110">
        <f t="shared" si="15"/>
        <v>65.593000000000004</v>
      </c>
      <c r="J78" s="37">
        <f t="shared" si="16"/>
        <v>65.593000000000004</v>
      </c>
      <c r="K78" s="36">
        <v>65.593000000000004</v>
      </c>
      <c r="L78" s="36"/>
      <c r="M78" s="29"/>
      <c r="N78" s="25"/>
      <c r="O78" s="26" t="s">
        <v>231</v>
      </c>
      <c r="P78" s="43"/>
    </row>
    <row r="79" spans="1:16" s="27" customFormat="1" ht="30" customHeight="1">
      <c r="A79" s="20" t="s">
        <v>151</v>
      </c>
      <c r="B79" s="41" t="s">
        <v>89</v>
      </c>
      <c r="C79" s="21"/>
      <c r="D79" s="21">
        <v>2018</v>
      </c>
      <c r="E79" s="21">
        <v>2018</v>
      </c>
      <c r="F79" s="39">
        <v>1</v>
      </c>
      <c r="G79" s="39">
        <v>1</v>
      </c>
      <c r="H79" s="23" t="s">
        <v>29</v>
      </c>
      <c r="I79" s="110">
        <f t="shared" si="15"/>
        <v>50.92</v>
      </c>
      <c r="J79" s="37">
        <f t="shared" si="16"/>
        <v>50.92</v>
      </c>
      <c r="K79" s="36">
        <v>50.92</v>
      </c>
      <c r="L79" s="36"/>
      <c r="M79" s="29"/>
      <c r="N79" s="25"/>
      <c r="O79" s="26" t="s">
        <v>232</v>
      </c>
      <c r="P79" s="43"/>
    </row>
    <row r="80" spans="1:16" s="27" customFormat="1" ht="30" customHeight="1">
      <c r="A80" s="20" t="s">
        <v>152</v>
      </c>
      <c r="B80" s="41" t="s">
        <v>77</v>
      </c>
      <c r="C80" s="21"/>
      <c r="D80" s="21">
        <v>2018</v>
      </c>
      <c r="E80" s="21">
        <v>2018</v>
      </c>
      <c r="F80" s="39">
        <v>1</v>
      </c>
      <c r="G80" s="39">
        <v>1</v>
      </c>
      <c r="H80" s="23" t="s">
        <v>29</v>
      </c>
      <c r="I80" s="110">
        <f t="shared" si="15"/>
        <v>56.131999999999998</v>
      </c>
      <c r="J80" s="37">
        <f t="shared" si="16"/>
        <v>56.131999999999998</v>
      </c>
      <c r="K80" s="36">
        <v>56.131999999999998</v>
      </c>
      <c r="L80" s="36"/>
      <c r="M80" s="29"/>
      <c r="N80" s="25"/>
      <c r="O80" s="26" t="s">
        <v>233</v>
      </c>
      <c r="P80" s="43"/>
    </row>
    <row r="81" spans="1:16" s="27" customFormat="1" ht="30" customHeight="1">
      <c r="A81" s="20" t="s">
        <v>153</v>
      </c>
      <c r="B81" s="41" t="s">
        <v>78</v>
      </c>
      <c r="C81" s="21"/>
      <c r="D81" s="21">
        <v>2018</v>
      </c>
      <c r="E81" s="21">
        <v>2018</v>
      </c>
      <c r="F81" s="39">
        <v>1</v>
      </c>
      <c r="G81" s="39">
        <v>1</v>
      </c>
      <c r="H81" s="23" t="s">
        <v>29</v>
      </c>
      <c r="I81" s="110">
        <f t="shared" si="15"/>
        <v>97.853999999999999</v>
      </c>
      <c r="J81" s="37">
        <f t="shared" si="16"/>
        <v>97.853999999999999</v>
      </c>
      <c r="K81" s="36">
        <v>97.853999999999999</v>
      </c>
      <c r="L81" s="36"/>
      <c r="M81" s="29"/>
      <c r="N81" s="25"/>
      <c r="O81" s="26" t="s">
        <v>234</v>
      </c>
      <c r="P81" s="43"/>
    </row>
    <row r="82" spans="1:16" s="27" customFormat="1" ht="30" customHeight="1">
      <c r="A82" s="20" t="s">
        <v>154</v>
      </c>
      <c r="B82" s="41" t="s">
        <v>79</v>
      </c>
      <c r="C82" s="21"/>
      <c r="D82" s="21">
        <v>2018</v>
      </c>
      <c r="E82" s="21">
        <v>2018</v>
      </c>
      <c r="F82" s="39">
        <v>1</v>
      </c>
      <c r="G82" s="39">
        <v>1</v>
      </c>
      <c r="H82" s="23" t="s">
        <v>29</v>
      </c>
      <c r="I82" s="110">
        <f t="shared" si="15"/>
        <v>43.875</v>
      </c>
      <c r="J82" s="37">
        <f t="shared" si="16"/>
        <v>43.875</v>
      </c>
      <c r="K82" s="36">
        <v>43.875</v>
      </c>
      <c r="L82" s="36"/>
      <c r="M82" s="29"/>
      <c r="N82" s="25"/>
      <c r="O82" s="26" t="s">
        <v>235</v>
      </c>
      <c r="P82" s="43"/>
    </row>
    <row r="83" spans="1:16" s="27" customFormat="1" ht="30" customHeight="1">
      <c r="A83" s="20" t="s">
        <v>155</v>
      </c>
      <c r="B83" s="41" t="s">
        <v>285</v>
      </c>
      <c r="C83" s="21"/>
      <c r="D83" s="21">
        <v>2018</v>
      </c>
      <c r="E83" s="21">
        <v>2018</v>
      </c>
      <c r="F83" s="39">
        <v>1</v>
      </c>
      <c r="G83" s="39">
        <v>1</v>
      </c>
      <c r="H83" s="23" t="s">
        <v>29</v>
      </c>
      <c r="I83" s="110">
        <f t="shared" si="15"/>
        <v>66.405000000000001</v>
      </c>
      <c r="J83" s="37">
        <f t="shared" si="16"/>
        <v>66.405000000000001</v>
      </c>
      <c r="K83" s="36">
        <v>66.405000000000001</v>
      </c>
      <c r="L83" s="36"/>
      <c r="M83" s="29"/>
      <c r="N83" s="25"/>
      <c r="O83" s="26" t="s">
        <v>236</v>
      </c>
      <c r="P83" s="43"/>
    </row>
    <row r="84" spans="1:16" s="27" customFormat="1" ht="30" customHeight="1">
      <c r="A84" s="20" t="s">
        <v>156</v>
      </c>
      <c r="B84" s="41" t="s">
        <v>80</v>
      </c>
      <c r="C84" s="21"/>
      <c r="D84" s="21">
        <v>2018</v>
      </c>
      <c r="E84" s="21">
        <v>2018</v>
      </c>
      <c r="F84" s="39">
        <v>1</v>
      </c>
      <c r="G84" s="39">
        <v>1</v>
      </c>
      <c r="H84" s="23" t="s">
        <v>29</v>
      </c>
      <c r="I84" s="110">
        <f t="shared" si="15"/>
        <v>65.400999999999996</v>
      </c>
      <c r="J84" s="37">
        <f t="shared" si="16"/>
        <v>65.400999999999996</v>
      </c>
      <c r="K84" s="36">
        <v>65.400999999999996</v>
      </c>
      <c r="L84" s="36"/>
      <c r="M84" s="29"/>
      <c r="N84" s="25"/>
      <c r="O84" s="26" t="s">
        <v>237</v>
      </c>
      <c r="P84" s="43"/>
    </row>
    <row r="85" spans="1:16" s="27" customFormat="1" ht="30" customHeight="1">
      <c r="A85" s="20" t="s">
        <v>157</v>
      </c>
      <c r="B85" s="41" t="s">
        <v>291</v>
      </c>
      <c r="C85" s="21"/>
      <c r="D85" s="21">
        <v>2018</v>
      </c>
      <c r="E85" s="21">
        <v>2018</v>
      </c>
      <c r="F85" s="39">
        <v>1</v>
      </c>
      <c r="G85" s="39">
        <v>1</v>
      </c>
      <c r="H85" s="23" t="s">
        <v>29</v>
      </c>
      <c r="I85" s="110">
        <f t="shared" si="15"/>
        <v>40.396999999999998</v>
      </c>
      <c r="J85" s="37">
        <f t="shared" si="16"/>
        <v>40.396999999999998</v>
      </c>
      <c r="K85" s="36">
        <v>40.396999999999998</v>
      </c>
      <c r="L85" s="36"/>
      <c r="M85" s="29"/>
      <c r="N85" s="25"/>
      <c r="O85" s="26" t="s">
        <v>238</v>
      </c>
      <c r="P85" s="43"/>
    </row>
    <row r="86" spans="1:16" s="27" customFormat="1" ht="30" customHeight="1">
      <c r="A86" s="20" t="s">
        <v>158</v>
      </c>
      <c r="B86" s="41" t="s">
        <v>292</v>
      </c>
      <c r="C86" s="21"/>
      <c r="D86" s="21">
        <v>2018</v>
      </c>
      <c r="E86" s="21">
        <v>2018</v>
      </c>
      <c r="F86" s="39">
        <v>1</v>
      </c>
      <c r="G86" s="39">
        <v>1</v>
      </c>
      <c r="H86" s="23" t="s">
        <v>29</v>
      </c>
      <c r="I86" s="110">
        <f t="shared" si="15"/>
        <v>67.838999999999999</v>
      </c>
      <c r="J86" s="37">
        <f t="shared" si="16"/>
        <v>67.838999999999999</v>
      </c>
      <c r="K86" s="36">
        <v>67.838999999999999</v>
      </c>
      <c r="L86" s="36"/>
      <c r="M86" s="29"/>
      <c r="N86" s="25"/>
      <c r="O86" s="26" t="s">
        <v>239</v>
      </c>
      <c r="P86" s="43"/>
    </row>
    <row r="87" spans="1:16" s="27" customFormat="1" ht="30" customHeight="1">
      <c r="A87" s="20" t="s">
        <v>159</v>
      </c>
      <c r="B87" s="41" t="s">
        <v>109</v>
      </c>
      <c r="C87" s="21"/>
      <c r="D87" s="21">
        <v>2018</v>
      </c>
      <c r="E87" s="21">
        <v>2018</v>
      </c>
      <c r="F87" s="39">
        <v>1</v>
      </c>
      <c r="G87" s="39">
        <v>1</v>
      </c>
      <c r="H87" s="23" t="s">
        <v>29</v>
      </c>
      <c r="I87" s="110">
        <f t="shared" si="15"/>
        <v>98.608000000000004</v>
      </c>
      <c r="J87" s="37">
        <f t="shared" si="16"/>
        <v>98.608000000000004</v>
      </c>
      <c r="K87" s="36">
        <v>98.608000000000004</v>
      </c>
      <c r="L87" s="36"/>
      <c r="M87" s="29"/>
      <c r="N87" s="25"/>
      <c r="O87" s="26" t="s">
        <v>240</v>
      </c>
      <c r="P87" s="43"/>
    </row>
    <row r="88" spans="1:16" s="27" customFormat="1" ht="30" customHeight="1">
      <c r="A88" s="20" t="s">
        <v>160</v>
      </c>
      <c r="B88" s="41" t="s">
        <v>81</v>
      </c>
      <c r="C88" s="21"/>
      <c r="D88" s="21">
        <v>2018</v>
      </c>
      <c r="E88" s="21">
        <v>2018</v>
      </c>
      <c r="F88" s="39">
        <v>1</v>
      </c>
      <c r="G88" s="39">
        <v>1</v>
      </c>
      <c r="H88" s="23" t="s">
        <v>29</v>
      </c>
      <c r="I88" s="110">
        <f t="shared" si="15"/>
        <v>45.9</v>
      </c>
      <c r="J88" s="37">
        <f t="shared" si="16"/>
        <v>45.9</v>
      </c>
      <c r="K88" s="36"/>
      <c r="L88" s="36">
        <v>45.9</v>
      </c>
      <c r="M88" s="29"/>
      <c r="N88" s="25"/>
      <c r="O88" s="26" t="s">
        <v>241</v>
      </c>
      <c r="P88" s="43"/>
    </row>
    <row r="89" spans="1:16" s="27" customFormat="1" ht="30" customHeight="1">
      <c r="A89" s="20" t="s">
        <v>161</v>
      </c>
      <c r="B89" s="41" t="s">
        <v>293</v>
      </c>
      <c r="C89" s="21"/>
      <c r="D89" s="21">
        <v>2018</v>
      </c>
      <c r="E89" s="21">
        <v>2018</v>
      </c>
      <c r="F89" s="39">
        <v>1</v>
      </c>
      <c r="G89" s="39">
        <v>1</v>
      </c>
      <c r="H89" s="23" t="s">
        <v>29</v>
      </c>
      <c r="I89" s="110">
        <f t="shared" si="15"/>
        <v>42.137</v>
      </c>
      <c r="J89" s="37">
        <f t="shared" si="16"/>
        <v>42.137</v>
      </c>
      <c r="K89" s="36"/>
      <c r="L89" s="36">
        <v>42.137</v>
      </c>
      <c r="M89" s="29"/>
      <c r="N89" s="25"/>
      <c r="O89" s="26" t="s">
        <v>242</v>
      </c>
      <c r="P89" s="43"/>
    </row>
    <row r="90" spans="1:16" s="27" customFormat="1" ht="30" customHeight="1">
      <c r="A90" s="20" t="s">
        <v>162</v>
      </c>
      <c r="B90" s="41" t="s">
        <v>295</v>
      </c>
      <c r="C90" s="21"/>
      <c r="D90" s="21">
        <v>2018</v>
      </c>
      <c r="E90" s="21">
        <v>2018</v>
      </c>
      <c r="F90" s="39">
        <v>1</v>
      </c>
      <c r="G90" s="39">
        <v>1</v>
      </c>
      <c r="H90" s="23" t="s">
        <v>29</v>
      </c>
      <c r="I90" s="110">
        <f t="shared" si="15"/>
        <v>32.848999999999997</v>
      </c>
      <c r="J90" s="37">
        <f t="shared" si="16"/>
        <v>32.848999999999997</v>
      </c>
      <c r="K90" s="36">
        <f>32.849-1.505</f>
        <v>31.343999999999998</v>
      </c>
      <c r="L90" s="36">
        <f>1.5+0.005</f>
        <v>1.5049999999999999</v>
      </c>
      <c r="M90" s="29"/>
      <c r="N90" s="25"/>
      <c r="O90" s="26" t="s">
        <v>243</v>
      </c>
      <c r="P90" s="43"/>
    </row>
    <row r="91" spans="1:16" s="27" customFormat="1" ht="30" customHeight="1">
      <c r="A91" s="20" t="s">
        <v>163</v>
      </c>
      <c r="B91" s="41" t="s">
        <v>82</v>
      </c>
      <c r="C91" s="21"/>
      <c r="D91" s="21">
        <v>2018</v>
      </c>
      <c r="E91" s="21">
        <v>2018</v>
      </c>
      <c r="F91" s="39">
        <v>1</v>
      </c>
      <c r="G91" s="39">
        <v>1</v>
      </c>
      <c r="H91" s="23" t="s">
        <v>29</v>
      </c>
      <c r="I91" s="110">
        <f t="shared" si="15"/>
        <v>81.739000000000004</v>
      </c>
      <c r="J91" s="37">
        <f t="shared" si="16"/>
        <v>81.739000000000004</v>
      </c>
      <c r="K91" s="36"/>
      <c r="L91" s="36">
        <v>81.739000000000004</v>
      </c>
      <c r="M91" s="29"/>
      <c r="N91" s="25"/>
      <c r="O91" s="26" t="s">
        <v>244</v>
      </c>
      <c r="P91" s="43"/>
    </row>
    <row r="92" spans="1:16" s="27" customFormat="1" ht="30" customHeight="1">
      <c r="A92" s="20" t="s">
        <v>164</v>
      </c>
      <c r="B92" s="41" t="s">
        <v>83</v>
      </c>
      <c r="C92" s="21"/>
      <c r="D92" s="21">
        <v>2018</v>
      </c>
      <c r="E92" s="21">
        <v>2018</v>
      </c>
      <c r="F92" s="39">
        <v>1</v>
      </c>
      <c r="G92" s="39">
        <v>1</v>
      </c>
      <c r="H92" s="23" t="s">
        <v>29</v>
      </c>
      <c r="I92" s="110">
        <f t="shared" ref="I92:I95" si="17">J92</f>
        <v>74.59</v>
      </c>
      <c r="J92" s="37">
        <f t="shared" ref="J92:J95" si="18">SUM(K92:N92)</f>
        <v>74.59</v>
      </c>
      <c r="K92" s="36"/>
      <c r="L92" s="36">
        <v>74.59</v>
      </c>
      <c r="M92" s="29"/>
      <c r="N92" s="25"/>
      <c r="O92" s="26" t="s">
        <v>245</v>
      </c>
      <c r="P92" s="43"/>
    </row>
    <row r="93" spans="1:16" s="27" customFormat="1" ht="30" customHeight="1">
      <c r="A93" s="20" t="s">
        <v>165</v>
      </c>
      <c r="B93" s="41" t="s">
        <v>110</v>
      </c>
      <c r="C93" s="21"/>
      <c r="D93" s="21">
        <v>2018</v>
      </c>
      <c r="E93" s="21">
        <v>2018</v>
      </c>
      <c r="F93" s="39">
        <v>1</v>
      </c>
      <c r="G93" s="39">
        <v>1</v>
      </c>
      <c r="H93" s="23" t="s">
        <v>29</v>
      </c>
      <c r="I93" s="110">
        <f t="shared" si="17"/>
        <v>77.789000000000001</v>
      </c>
      <c r="J93" s="37">
        <f t="shared" si="18"/>
        <v>77.789000000000001</v>
      </c>
      <c r="K93" s="36"/>
      <c r="L93" s="36">
        <v>77.789000000000001</v>
      </c>
      <c r="M93" s="29"/>
      <c r="N93" s="25"/>
      <c r="O93" s="26" t="s">
        <v>246</v>
      </c>
      <c r="P93" s="43"/>
    </row>
    <row r="94" spans="1:16" s="27" customFormat="1" ht="30" customHeight="1">
      <c r="A94" s="20" t="s">
        <v>166</v>
      </c>
      <c r="B94" s="41" t="s">
        <v>111</v>
      </c>
      <c r="C94" s="21"/>
      <c r="D94" s="21">
        <v>2018</v>
      </c>
      <c r="E94" s="21">
        <v>2018</v>
      </c>
      <c r="F94" s="39">
        <v>1</v>
      </c>
      <c r="G94" s="39">
        <v>1</v>
      </c>
      <c r="H94" s="23" t="s">
        <v>29</v>
      </c>
      <c r="I94" s="110">
        <f t="shared" si="17"/>
        <v>294.8</v>
      </c>
      <c r="J94" s="37">
        <f t="shared" si="18"/>
        <v>294.8</v>
      </c>
      <c r="K94" s="36"/>
      <c r="L94" s="36">
        <v>294.8</v>
      </c>
      <c r="M94" s="29"/>
      <c r="N94" s="25"/>
      <c r="O94" s="26" t="s">
        <v>247</v>
      </c>
      <c r="P94" s="43"/>
    </row>
    <row r="95" spans="1:16" s="27" customFormat="1" ht="30" customHeight="1">
      <c r="A95" s="20" t="s">
        <v>167</v>
      </c>
      <c r="B95" s="41" t="s">
        <v>294</v>
      </c>
      <c r="C95" s="21"/>
      <c r="D95" s="21">
        <v>2018</v>
      </c>
      <c r="E95" s="21">
        <v>2018</v>
      </c>
      <c r="F95" s="39">
        <v>1</v>
      </c>
      <c r="G95" s="39">
        <v>1</v>
      </c>
      <c r="H95" s="23" t="s">
        <v>29</v>
      </c>
      <c r="I95" s="110">
        <f t="shared" si="17"/>
        <v>83.456999999999994</v>
      </c>
      <c r="J95" s="37">
        <f t="shared" si="18"/>
        <v>83.456999999999994</v>
      </c>
      <c r="K95" s="36"/>
      <c r="L95" s="36">
        <v>83.456999999999994</v>
      </c>
      <c r="M95" s="29"/>
      <c r="N95" s="25"/>
      <c r="O95" s="26" t="s">
        <v>248</v>
      </c>
      <c r="P95" s="43"/>
    </row>
    <row r="96" spans="1:16" s="27" customFormat="1" ht="30" customHeight="1">
      <c r="A96" s="20" t="s">
        <v>168</v>
      </c>
      <c r="B96" s="41" t="s">
        <v>84</v>
      </c>
      <c r="C96" s="21"/>
      <c r="D96" s="21">
        <v>2018</v>
      </c>
      <c r="E96" s="21">
        <v>2018</v>
      </c>
      <c r="F96" s="39">
        <v>1</v>
      </c>
      <c r="G96" s="39">
        <v>1</v>
      </c>
      <c r="H96" s="23" t="s">
        <v>29</v>
      </c>
      <c r="I96" s="110">
        <f t="shared" ref="I96" si="19">J96</f>
        <v>75.17</v>
      </c>
      <c r="J96" s="37">
        <f t="shared" ref="J96" si="20">SUM(K96:N96)</f>
        <v>75.17</v>
      </c>
      <c r="K96" s="36"/>
      <c r="L96" s="36">
        <v>75.17</v>
      </c>
      <c r="M96" s="29"/>
      <c r="N96" s="25"/>
      <c r="O96" s="26" t="s">
        <v>249</v>
      </c>
      <c r="P96" s="43"/>
    </row>
    <row r="97" spans="1:17" s="27" customFormat="1" ht="30" customHeight="1">
      <c r="A97" s="20" t="s">
        <v>280</v>
      </c>
      <c r="B97" s="41" t="s">
        <v>281</v>
      </c>
      <c r="C97" s="78"/>
      <c r="D97" s="21">
        <v>2018</v>
      </c>
      <c r="E97" s="21">
        <v>2018</v>
      </c>
      <c r="F97" s="39">
        <v>1</v>
      </c>
      <c r="G97" s="39">
        <v>1</v>
      </c>
      <c r="H97" s="23" t="s">
        <v>29</v>
      </c>
      <c r="I97" s="110">
        <f t="shared" ref="I97:I98" si="21">J97</f>
        <v>279.37599999999998</v>
      </c>
      <c r="J97" s="37">
        <f t="shared" ref="J97:J98" si="22">SUM(K97:N97)</f>
        <v>279.37599999999998</v>
      </c>
      <c r="K97" s="79">
        <v>279.37599999999998</v>
      </c>
      <c r="L97" s="79"/>
      <c r="M97" s="80"/>
      <c r="N97" s="81"/>
      <c r="O97" s="26" t="s">
        <v>274</v>
      </c>
      <c r="P97" s="43"/>
      <c r="Q97" s="45">
        <f>SUM(K97:K98)</f>
        <v>325.64699999999999</v>
      </c>
    </row>
    <row r="98" spans="1:17" s="27" customFormat="1" ht="30" customHeight="1" thickBot="1">
      <c r="A98" s="56" t="s">
        <v>282</v>
      </c>
      <c r="B98" s="57" t="s">
        <v>284</v>
      </c>
      <c r="C98" s="58"/>
      <c r="D98" s="58">
        <v>2018</v>
      </c>
      <c r="E98" s="58">
        <v>2018</v>
      </c>
      <c r="F98" s="59">
        <v>1</v>
      </c>
      <c r="G98" s="59">
        <v>1</v>
      </c>
      <c r="H98" s="60" t="s">
        <v>29</v>
      </c>
      <c r="I98" s="111">
        <f t="shared" si="21"/>
        <v>46.271000000000001</v>
      </c>
      <c r="J98" s="62">
        <f t="shared" si="22"/>
        <v>46.271000000000001</v>
      </c>
      <c r="K98" s="61">
        <v>46.271000000000001</v>
      </c>
      <c r="L98" s="61"/>
      <c r="M98" s="63"/>
      <c r="N98" s="64"/>
      <c r="O98" s="65" t="s">
        <v>275</v>
      </c>
      <c r="P98" s="43"/>
    </row>
    <row r="99" spans="1:17" ht="27.75" customHeight="1">
      <c r="A99" s="1"/>
      <c r="B99" s="2"/>
      <c r="C99" s="2"/>
      <c r="D99" s="2"/>
      <c r="E99" s="2"/>
      <c r="F99" s="2"/>
      <c r="G99" s="2"/>
      <c r="H99" s="3"/>
      <c r="I99" s="2"/>
      <c r="J99" s="2"/>
      <c r="K99" s="2"/>
      <c r="L99" s="2"/>
      <c r="M99" s="2"/>
      <c r="N99" s="2"/>
    </row>
    <row r="100" spans="1:17" ht="42" customHeight="1">
      <c r="A100" s="83" t="s">
        <v>169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7" ht="70.5" customHeight="1">
      <c r="A101" s="83" t="s">
        <v>33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</row>
    <row r="110" spans="1:17">
      <c r="J110" s="34"/>
      <c r="K110" s="34"/>
      <c r="L110" s="34"/>
      <c r="M110" s="34"/>
    </row>
  </sheetData>
  <mergeCells count="18">
    <mergeCell ref="A2:O2"/>
    <mergeCell ref="A4:A6"/>
    <mergeCell ref="B4:B6"/>
    <mergeCell ref="C4:C6"/>
    <mergeCell ref="D4:E5"/>
    <mergeCell ref="F4:H4"/>
    <mergeCell ref="A101:O101"/>
    <mergeCell ref="A100:O100"/>
    <mergeCell ref="I4:I6"/>
    <mergeCell ref="J4:J6"/>
    <mergeCell ref="K4:N4"/>
    <mergeCell ref="O4:O6"/>
    <mergeCell ref="F5:F6"/>
    <mergeCell ref="G5:G6"/>
    <mergeCell ref="H5:H6"/>
    <mergeCell ref="K5:L5"/>
    <mergeCell ref="M5:M6"/>
    <mergeCell ref="N5:N6"/>
  </mergeCells>
  <dataValidations count="1">
    <dataValidation type="decimal" allowBlank="1" showInputMessage="1" showErrorMessage="1" sqref="I30:L98 I15:L17">
      <formula1>-9.99999999999999E+21</formula1>
      <formula2>9.99999999999999E+22</formula2>
    </dataValidation>
  </dataValidations>
  <printOptions horizontalCentered="1"/>
  <pageMargins left="0.11811023622047245" right="0.11811023622047245" top="1.1417322834645669" bottom="0.74803149606299213" header="0.31496062992125984" footer="0.31496062992125984"/>
  <pageSetup paperSize="9" scale="59" fitToHeight="0" orientation="landscape" verticalDpi="0" r:id="rId1"/>
  <rowBreaks count="3" manualBreakCount="3">
    <brk id="24" max="14" man="1"/>
    <brk id="45" max="14" man="1"/>
    <brk id="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КОРРЕКТИР. ИП на 2018</vt:lpstr>
      <vt:lpstr>'КОРРЕКТИР. ИП на 2018'!Заголовки_для_печати</vt:lpstr>
      <vt:lpstr>'КОРРЕКТИР. ИП на 2018'!Область_печати</vt:lpstr>
    </vt:vector>
  </TitlesOfParts>
  <Company>Elnet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Econom</cp:lastModifiedBy>
  <cp:lastPrinted>2017-10-20T13:31:05Z</cp:lastPrinted>
  <dcterms:created xsi:type="dcterms:W3CDTF">2017-03-16T06:41:19Z</dcterms:created>
  <dcterms:modified xsi:type="dcterms:W3CDTF">2017-10-20T13:32:49Z</dcterms:modified>
</cp:coreProperties>
</file>